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245" activeTab="1"/>
  </bookViews>
  <sheets>
    <sheet name="枫溪乡" sheetId="5" r:id="rId1"/>
    <sheet name="城关乡" sheetId="7" r:id="rId2"/>
    <sheet name="盖洋镇" sheetId="8" r:id="rId3"/>
    <sheet name="夏阳乡" sheetId="9" r:id="rId4"/>
  </sheets>
  <externalReferences>
    <externalReference r:id="rId5"/>
  </externalReferences>
  <definedNames>
    <definedName name="_xlnm.Print_Area" localSheetId="0">枫溪乡!$A$1:$I$28</definedName>
    <definedName name="_xlnm.Print_Area" localSheetId="1">城关乡!$A$1:$I$24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<sst xmlns="http://schemas.openxmlformats.org/spreadsheetml/2006/main" count="523" uniqueCount="177">
  <si>
    <t>2025年明溪县枫溪乡高标准农田建设项目（新建及改造提升）主要建设任务投资情况表</t>
  </si>
  <si>
    <t>项目建设工程及措施</t>
  </si>
  <si>
    <t>建设地点（枫溪乡）</t>
  </si>
  <si>
    <t>建设性质(新、改、重建)</t>
  </si>
  <si>
    <t>工程结构</t>
  </si>
  <si>
    <t>建设规模</t>
  </si>
  <si>
    <t>计划投资（万元）</t>
  </si>
  <si>
    <t>主要建设内容说明</t>
  </si>
  <si>
    <t>项目预期效益</t>
  </si>
  <si>
    <t>小计</t>
  </si>
  <si>
    <t>财政资金</t>
  </si>
  <si>
    <t>合计</t>
  </si>
  <si>
    <t>——</t>
  </si>
  <si>
    <t>2500亩</t>
  </si>
  <si>
    <t>其中新建1000亩，改造提升1500亩</t>
  </si>
  <si>
    <t>该项目建成后，年新增粮食12.85万公斤，其它农产品11.02万公斤，年新增产值77.20万元，农民年可增加纯收入总额71.03万元。同时，可新增和改善灌溉面积1700亩；可改善排涝面积565亩</t>
  </si>
  <si>
    <t>一、田块整治工程</t>
  </si>
  <si>
    <t>1、耕作田块修筑工程</t>
  </si>
  <si>
    <t>项目区</t>
  </si>
  <si>
    <t>新建</t>
  </si>
  <si>
    <t>113亩</t>
  </si>
  <si>
    <r>
      <rPr>
        <sz val="9"/>
        <rFont val="宋体"/>
        <charset val="134"/>
      </rPr>
      <t>田内土方平整26460m</t>
    </r>
    <r>
      <rPr>
        <vertAlign val="superscript"/>
        <sz val="9"/>
        <rFont val="宋体"/>
        <charset val="134"/>
      </rPr>
      <t>3</t>
    </r>
    <r>
      <rPr>
        <sz val="9"/>
        <rFont val="宋体"/>
        <charset val="134"/>
      </rPr>
      <t>，田埂修筑715.06m</t>
    </r>
    <r>
      <rPr>
        <vertAlign val="superscript"/>
        <sz val="9"/>
        <rFont val="宋体"/>
        <charset val="134"/>
      </rPr>
      <t>3</t>
    </r>
    <r>
      <rPr>
        <sz val="9"/>
        <rFont val="宋体"/>
        <charset val="134"/>
      </rPr>
      <t>，田坎夯实4423.98m</t>
    </r>
    <r>
      <rPr>
        <vertAlign val="superscript"/>
        <sz val="9"/>
        <rFont val="宋体"/>
        <charset val="134"/>
      </rPr>
      <t>3</t>
    </r>
  </si>
  <si>
    <t>2、耕作层地力保持工程</t>
  </si>
  <si>
    <r>
      <rPr>
        <sz val="9"/>
        <rFont val="宋体"/>
        <charset val="134"/>
      </rPr>
      <t>人机结合芦苇、杂草挖除、清理2250.05m</t>
    </r>
    <r>
      <rPr>
        <vertAlign val="superscript"/>
        <sz val="9"/>
        <rFont val="宋体"/>
        <charset val="134"/>
      </rPr>
      <t>2</t>
    </r>
    <r>
      <rPr>
        <sz val="9"/>
        <rFont val="宋体"/>
        <charset val="134"/>
      </rPr>
      <t>，保水层夯实3754.9m</t>
    </r>
    <r>
      <rPr>
        <vertAlign val="superscript"/>
        <sz val="9"/>
        <rFont val="宋体"/>
        <charset val="134"/>
      </rPr>
      <t>3</t>
    </r>
    <r>
      <rPr>
        <sz val="9"/>
        <rFont val="宋体"/>
        <charset val="134"/>
      </rPr>
      <t>，土地翻耕113亩，表土剥离回填15000m</t>
    </r>
    <r>
      <rPr>
        <vertAlign val="superscript"/>
        <sz val="9"/>
        <rFont val="宋体"/>
        <charset val="134"/>
      </rPr>
      <t>3</t>
    </r>
    <r>
      <rPr>
        <sz val="9"/>
        <rFont val="宋体"/>
        <charset val="134"/>
      </rPr>
      <t>，平整后碎石清理及外运（1km）391.93m</t>
    </r>
    <r>
      <rPr>
        <vertAlign val="superscript"/>
        <sz val="9"/>
        <rFont val="宋体"/>
        <charset val="134"/>
      </rPr>
      <t>3</t>
    </r>
  </si>
  <si>
    <t>二、灌溉和排水工程</t>
  </si>
  <si>
    <t>1、小型拦河坝</t>
  </si>
  <si>
    <t>新/重建</t>
  </si>
  <si>
    <t>埋石砼</t>
  </si>
  <si>
    <t>11座</t>
  </si>
  <si>
    <t>新/重建小型拦河坝2座；新建取水坎9座</t>
  </si>
  <si>
    <t>2、衬砌渠道</t>
  </si>
  <si>
    <t>改/重建</t>
  </si>
  <si>
    <t>现浇砼</t>
  </si>
  <si>
    <t>16.403公里</t>
  </si>
  <si>
    <t>改/重建渠道65条，长16403米</t>
  </si>
  <si>
    <t>3、管道铺设</t>
  </si>
  <si>
    <t>PE管</t>
  </si>
  <si>
    <t>0.262公里</t>
  </si>
  <si>
    <t>新建管道铺设4条，长262米；镇墩4个、放水口9个，沉砂池4座</t>
  </si>
  <si>
    <t>4、排渍沟</t>
  </si>
  <si>
    <t>改建</t>
  </si>
  <si>
    <t>干砌块石</t>
  </si>
  <si>
    <t>0.163公里</t>
  </si>
  <si>
    <t>改建排渍沟1条，长163米</t>
  </si>
  <si>
    <t>5、配套渠系建筑物</t>
  </si>
  <si>
    <t>渠跌水20座；进、出水口468个；水位尺11个；过路涵管铺设61米；过渠盖板68处；排水涵洞4座；盖板涵2座</t>
  </si>
  <si>
    <t>三、田间道路工程</t>
  </si>
  <si>
    <t>1、田间道</t>
  </si>
  <si>
    <t>1.208公里</t>
  </si>
  <si>
    <t>改建田间道3条，长1208米</t>
  </si>
  <si>
    <t>2、生产路</t>
  </si>
  <si>
    <t>砂碎石/现浇砼</t>
  </si>
  <si>
    <t>2.175公里</t>
  </si>
  <si>
    <t>改/重建生产路6条，长2175米</t>
  </si>
  <si>
    <t>3、道路配套工程</t>
  </si>
  <si>
    <t>下田坡道17处；错车道15处；交汇口6处；回车台3处</t>
  </si>
  <si>
    <t>四、农田防护与生态环境保持工程</t>
  </si>
  <si>
    <t>1、护岸</t>
  </si>
  <si>
    <t>0.745公里</t>
  </si>
  <si>
    <t>新建护岸5条，长745米</t>
  </si>
  <si>
    <t>2、排洪沟</t>
  </si>
  <si>
    <t>现浇砼/埋石砼</t>
  </si>
  <si>
    <t>2.168公里</t>
  </si>
  <si>
    <t>改建排洪沟11条，长2168米</t>
  </si>
  <si>
    <t>五、其他工程</t>
  </si>
  <si>
    <t>1、公示牌</t>
  </si>
  <si>
    <t>1座</t>
  </si>
  <si>
    <t>新建公示牌1座</t>
  </si>
  <si>
    <t>六、农田地力提升工程</t>
  </si>
  <si>
    <t>1、土壤培肥工程</t>
  </si>
  <si>
    <t>施用商品有机肥（项目区内）</t>
  </si>
  <si>
    <t>七、施工专项费用</t>
  </si>
  <si>
    <t>根据《福建省农业农村厅关于进一步加强高标准农田建设质量管理工作的通知》（闽农建〔2023〕8号）。本项目按田块整治工程、灌溉与排水工程、田间道路工程、农田防护与生态环境保持工程和其他工程之和的1.5%计取</t>
  </si>
  <si>
    <t>八、前期工作费</t>
  </si>
  <si>
    <t>根据《福建省农业农村厅关于印发&lt;福建省高标准农田建设项目设计报告编制大纲&gt;的通知》（闽农建[2025]1号），本项目按财政投入资金的5%计取</t>
  </si>
  <si>
    <t>九、工程监理费</t>
  </si>
  <si>
    <t>根据《福建省农业农村厅关于印发&lt;福建省高标准农田建设项目设计报告编制大纲&gt;的通知》（闽农建[2025]1号），本项目按财政投入资金的2%计取</t>
  </si>
  <si>
    <t>十、项目管理费</t>
  </si>
  <si>
    <t>根据《福建省农业农村厅关于印发&lt;福建省高标准农田建设项目设计报告编制大纲&gt;的通知》（闽农建[2025]1号），本项目按财政投入资金的3%计取</t>
  </si>
  <si>
    <t xml:space="preserve">          2025年明溪县城关乡高标准农田建设项目主要建设任务投资情况表</t>
  </si>
  <si>
    <t>建设地点（城关乡）</t>
  </si>
  <si>
    <t>4000亩</t>
  </si>
  <si>
    <t>新建高标4000亩</t>
  </si>
  <si>
    <t>该项目建成后，年新增粮食19.2万公斤，其他农产品25.79万公斤，年新增产值147.26万元，农民年可增加纯收入总额135.47万元。时，可新增和改善灌溉面积620亩；可改善排涝面积304亩</t>
  </si>
  <si>
    <t>一、灌溉和排水工程</t>
  </si>
  <si>
    <t>新建小型拦河坝1座</t>
  </si>
  <si>
    <t>4.584公里</t>
  </si>
  <si>
    <t>改/重建渠道20条，长4584米</t>
  </si>
  <si>
    <t>UPVC管</t>
  </si>
  <si>
    <t>0.02公里</t>
  </si>
  <si>
    <t>新建管道铺设1条，长20米</t>
  </si>
  <si>
    <t>4、配套渠系建筑物</t>
  </si>
  <si>
    <t>渠跌水8座；进、出水口141个；水位尺5个；过路涵管铺设199米；过渠盖板22处；盖板涵2座</t>
  </si>
  <si>
    <t>二、田间道路工程</t>
  </si>
  <si>
    <t>8.868公里</t>
  </si>
  <si>
    <t>改建田间道15条，长8868米</t>
  </si>
  <si>
    <t>8.156公里</t>
  </si>
  <si>
    <t>改建生产路24条，长8156米</t>
  </si>
  <si>
    <t>下田坡道45处；错车道52处；交汇口28处；回车台15处</t>
  </si>
  <si>
    <t>三、农田防护与生态环境保持工程</t>
  </si>
  <si>
    <t>1.368公里</t>
  </si>
  <si>
    <t>新建护岸9条，长1368米</t>
  </si>
  <si>
    <t>1.305公里</t>
  </si>
  <si>
    <t>改建排洪沟6条，长1305米</t>
  </si>
  <si>
    <t>根据《福建省农业农村厅关于进一步加强高标准农田建设质量管理工作的通知》（闽农建〔2023〕8号）。本项目按灌溉与排水工程、田间道路工程、农田防护与生态环境保持工程和其他工程之和的1.5%计取</t>
  </si>
  <si>
    <t xml:space="preserve">       2025年明溪县盖洋镇高标准农田建设项目（衢地片）主要建设任务投资情况表</t>
  </si>
  <si>
    <t>建设地点(盖洋镇)</t>
  </si>
  <si>
    <t>建设性质(新、改建)</t>
  </si>
  <si>
    <t>该项目建成后，年新增粮食12.14万公斤，其它农产品7.23万公斤，年新增产值71.96万元，农民年可增加纯收入总额66.21万元。</t>
  </si>
  <si>
    <t>3座</t>
  </si>
  <si>
    <t>重建小型拦河坝1座；新建取水坎2座</t>
  </si>
  <si>
    <t>2、衬砌渠道（沟）</t>
  </si>
  <si>
    <t>3.905公里</t>
  </si>
  <si>
    <t>改/重建渠道24条，长3905米</t>
  </si>
  <si>
    <t>0.85公里</t>
  </si>
  <si>
    <t>改建管道1条，长850米</t>
  </si>
  <si>
    <t>4、排水工程</t>
  </si>
  <si>
    <t>0.453公里</t>
  </si>
  <si>
    <t>改建农沟2条，长453米</t>
  </si>
  <si>
    <t>渠跌水2座；进、出水口88个；水位尺3个；过路涵管铺设176米；过渠盖板9处；盖板涵2座，排水涵洞1座</t>
  </si>
  <si>
    <t>10.148公里</t>
  </si>
  <si>
    <t>改建现浇砼田间道15条，长10148米</t>
  </si>
  <si>
    <t>2.529公里</t>
  </si>
  <si>
    <t>改建现浇砼生产路6条，长2529米</t>
  </si>
  <si>
    <t>下田坡道44处；错车道26处；交汇口13处；回车台1处</t>
  </si>
  <si>
    <t>1、排洪沟</t>
  </si>
  <si>
    <t>埋石砼/现浇砼</t>
  </si>
  <si>
    <t>0.92公里</t>
  </si>
  <si>
    <t>改建排洪沟3条，长920米</t>
  </si>
  <si>
    <t>四、其他工程</t>
  </si>
  <si>
    <t>五、农田地力提升工程</t>
  </si>
  <si>
    <t>六、施工专项费用</t>
  </si>
  <si>
    <t>根据《福建省农业农村厅关于进一步加强高标准农田建设质量管理工作的通知》（闽农建〔2023〕8号）。本项目灌溉与排水工程、田间道路工程、农田防护与生态环境保持工程和他工程之和的1.5%计取</t>
  </si>
  <si>
    <t>七、前期工作费</t>
  </si>
  <si>
    <t>八、工程监理费</t>
  </si>
  <si>
    <t>九、项目管理费</t>
  </si>
  <si>
    <t xml:space="preserve">      2025年明溪县夏阳乡高标准农田建设项目主要建设任务投资情况表</t>
  </si>
  <si>
    <t>建设地点（夏阳乡夏阳村）</t>
  </si>
  <si>
    <t>建设性质(新、改建、修复)</t>
  </si>
  <si>
    <t>该项目建成后，年新增粮食21.1万公斤，其它农产品8.16万公斤，年新增产值101.03万元。同时，可新增和改善灌溉面积0.16万亩，新增和改善除涝面积0.078万亩，年可节水量37.32万立方米。</t>
  </si>
  <si>
    <t>一、农田地力提升工程</t>
  </si>
  <si>
    <t>土壤培肥工程</t>
  </si>
  <si>
    <t>二、灌溉与排水工程</t>
  </si>
  <si>
    <t>1、水源工程</t>
  </si>
  <si>
    <t>重建</t>
  </si>
  <si>
    <t>重建小型拦河坝1座</t>
  </si>
  <si>
    <t>2、渠道工程</t>
  </si>
  <si>
    <t>8.683公里</t>
  </si>
  <si>
    <t>新建渠道26条，总长8683米</t>
  </si>
  <si>
    <t>3、管道工程</t>
  </si>
  <si>
    <t>HDPE管</t>
  </si>
  <si>
    <t>0.87公里</t>
  </si>
  <si>
    <t>新建管道工程1条，长663m</t>
  </si>
  <si>
    <t>4、渠系建筑物工程</t>
  </si>
  <si>
    <t>进、出水口207个；田间计量设施7处；渠道跌水9处;穿路涵管86米</t>
  </si>
  <si>
    <t>8.5公里</t>
  </si>
  <si>
    <t>改建田间道11条，总长8500米</t>
  </si>
  <si>
    <t>1.898公里</t>
  </si>
  <si>
    <t>改建生产路8条，总长1898米</t>
  </si>
  <si>
    <t>下田坡道57处、错车道25处、交汇口30处、回车台10处</t>
  </si>
  <si>
    <t>1、岸坡防护工程</t>
  </si>
  <si>
    <t>1.685公里</t>
  </si>
  <si>
    <t>新建护岸2条，总长1685米</t>
  </si>
  <si>
    <t>2、坡面防护工程</t>
  </si>
  <si>
    <t>3.27公里</t>
  </si>
  <si>
    <t>改建排洪沟8条，总长为3270米</t>
  </si>
  <si>
    <t>项目公示牌</t>
  </si>
  <si>
    <t>新建项目公示牌1座</t>
  </si>
  <si>
    <t>1、安全生产措施费</t>
  </si>
  <si>
    <t>按建筑工程费的1.5%提取</t>
  </si>
  <si>
    <t>七、其他工作及措施</t>
  </si>
  <si>
    <t>1、前期工作费</t>
  </si>
  <si>
    <t>按财政投入资金的5%计提</t>
  </si>
  <si>
    <t>2、工程监理费</t>
  </si>
  <si>
    <t>按财政投入资金的2%计提</t>
  </si>
  <si>
    <t>3、项目管理费</t>
  </si>
  <si>
    <t>按财政投入资金的3%计提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</si>
</sst>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0">
    <font>
      <sz val="11"/>
      <color theme="1"/>
      <name val="宋体"/>
      <charset val="134"/>
      <scheme val="minor"/>
    </font>
    <font>
      <b/>
      <sz val="16"/>
      <name val="宋体"/>
      <charset val="134"/>
    </font>
    <font>
      <sz val="10"/>
      <color rgb="FF000000"/>
      <name val="宋体"/>
      <charset val="134"/>
    </font>
    <font>
      <b/>
      <sz val="10"/>
      <name val="宋体"/>
      <charset val="134"/>
    </font>
    <font>
      <sz val="10"/>
      <name val="宋体"/>
      <charset val="134"/>
    </font>
    <font>
      <b/>
      <sz val="10"/>
      <color rgb="FF000000"/>
      <name val="宋体"/>
      <charset val="134"/>
    </font>
    <font>
      <sz val="10"/>
      <color theme="1"/>
      <name val="宋体"/>
      <charset val="134"/>
    </font>
    <font>
      <sz val="9"/>
      <name val="宋体"/>
      <charset val="134"/>
    </font>
    <font>
      <sz val="12"/>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Fill="1" applyBorder="1" applyAlignment="1">
      <alignment horizontal="lef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8" fillId="0" borderId="0" xfId="0" applyFont="1" applyFill="1" applyBorder="1" applyAlignment="1">
      <alignment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1"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78"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25&#24180;&#39033;&#30446;\1&#12289;&#26126;&#28330;2025&#24180;&#39640;&#26631;\1&#12289;2025&#24180;&#26126;&#28330;&#21439;&#30422;&#27915;&#38215;&#39640;&#26631;&#20934;&#20892;&#30000;&#24314;&#35774;&#39033;&#30446;&#65288;&#34914;&#22320;&#29255;&#65289;\2&#12289;&#25253;&#25209;&#31295;\&#39044;&#31639;&#34920;--2025&#24180;&#26126;&#28330;&#21439;&#30422;&#27915;&#38215;&#39640;&#26631;&#20934;&#20892;&#30000;&#24314;&#35774;&#39033;&#30446;&#65288;&#34914;&#22320;&#2925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sheetName val="表2"/>
      <sheetName val="表3"/>
      <sheetName val="表3-1"/>
      <sheetName val="白岚村B"/>
      <sheetName val="衢地村C"/>
      <sheetName val="白叶村D"/>
      <sheetName val="表4"/>
      <sheetName val="表5"/>
      <sheetName val="附表1"/>
      <sheetName val="附表二"/>
      <sheetName val="主要建设内容"/>
      <sheetName val="001"/>
      <sheetName val="002"/>
      <sheetName val="财务利润"/>
      <sheetName val="效益流量"/>
      <sheetName val="附表2"/>
      <sheetName val="Sheet1"/>
      <sheetName val="表4设备购置费预算表"/>
      <sheetName val="表5其他费用预算表"/>
      <sheetName val="表5-1前期工作费预算表"/>
      <sheetName val="表5-2竣工验收费预算表"/>
      <sheetName val="表5-3拆迁补偿费预算表"/>
      <sheetName val="表5-4业主管理费预表"/>
      <sheetName val="表5-5工程监理费预算表"/>
      <sheetName val="表5-6不可预见费预算表"/>
      <sheetName val="表5-7工程管护费预算表"/>
    </sheetNames>
    <sheetDataSet>
      <sheetData sheetId="0"/>
      <sheetData sheetId="1">
        <row r="13">
          <cell r="D13">
            <v>380850</v>
          </cell>
        </row>
        <row r="14">
          <cell r="D14">
            <v>152340</v>
          </cell>
        </row>
        <row r="15">
          <cell r="D15">
            <v>228510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8"/>
  <sheetViews>
    <sheetView view="pageBreakPreview" zoomScaleNormal="100" workbookViewId="0">
      <selection activeCell="A1" sqref="$A1:$XFD1048576"/>
    </sheetView>
  </sheetViews>
  <sheetFormatPr defaultColWidth="9" defaultRowHeight="18" customHeight="1"/>
  <cols>
    <col min="1" max="1" width="16.5" style="12" customWidth="1"/>
    <col min="2" max="2" width="9.625" style="12" customWidth="1"/>
    <col min="3" max="3" width="10.375" style="12" customWidth="1"/>
    <col min="4" max="4" width="7.375" style="12" customWidth="1"/>
    <col min="5" max="5" width="8.875" style="12" customWidth="1"/>
    <col min="6" max="7" width="7.5" style="12" customWidth="1"/>
    <col min="8" max="8" width="58.875" style="12" customWidth="1"/>
    <col min="9" max="9" width="8.875" style="12" customWidth="1"/>
    <col min="10" max="246" width="9" style="12" customWidth="1"/>
    <col min="247" max="251" width="9" style="12"/>
    <col min="252" max="16384" width="9" style="15"/>
  </cols>
  <sheetData>
    <row r="1" s="12" customFormat="1" ht="27" customHeight="1" spans="1:9">
      <c r="A1" s="28" t="s">
        <v>0</v>
      </c>
      <c r="B1" s="28"/>
      <c r="C1" s="28"/>
      <c r="D1" s="28"/>
      <c r="E1" s="28"/>
      <c r="F1" s="28"/>
      <c r="G1" s="28"/>
      <c r="H1" s="28"/>
      <c r="I1" s="28"/>
    </row>
    <row r="2" s="13" customFormat="1" ht="12" spans="1:9">
      <c r="A2" s="29" t="s">
        <v>1</v>
      </c>
      <c r="B2" s="29" t="s">
        <v>2</v>
      </c>
      <c r="C2" s="29" t="s">
        <v>3</v>
      </c>
      <c r="D2" s="19" t="s">
        <v>4</v>
      </c>
      <c r="E2" s="19" t="s">
        <v>5</v>
      </c>
      <c r="F2" s="19" t="s">
        <v>6</v>
      </c>
      <c r="G2" s="19"/>
      <c r="H2" s="29" t="s">
        <v>7</v>
      </c>
      <c r="I2" s="19" t="s">
        <v>8</v>
      </c>
    </row>
    <row r="3" s="13" customFormat="1" ht="12" spans="1:9">
      <c r="A3" s="30"/>
      <c r="B3" s="30"/>
      <c r="C3" s="30"/>
      <c r="D3" s="19"/>
      <c r="E3" s="19"/>
      <c r="F3" s="19" t="s">
        <v>9</v>
      </c>
      <c r="G3" s="19" t="s">
        <v>10</v>
      </c>
      <c r="H3" s="30"/>
      <c r="I3" s="19"/>
    </row>
    <row r="4" s="14" customFormat="1" ht="12" spans="1:9">
      <c r="A4" s="31" t="s">
        <v>11</v>
      </c>
      <c r="B4" s="19" t="s">
        <v>12</v>
      </c>
      <c r="C4" s="19" t="s">
        <v>12</v>
      </c>
      <c r="D4" s="19" t="s">
        <v>12</v>
      </c>
      <c r="E4" s="19" t="s">
        <v>13</v>
      </c>
      <c r="F4" s="32">
        <f>F8+F14+F26+F27+F28+F5+F18+F25+F21+F23</f>
        <v>750</v>
      </c>
      <c r="G4" s="32">
        <f>G8+G14+G26+G27+G28+G5+G18+G25+G21+G23</f>
        <v>750</v>
      </c>
      <c r="H4" s="19" t="s">
        <v>14</v>
      </c>
      <c r="I4" s="19" t="s">
        <v>15</v>
      </c>
    </row>
    <row r="5" s="14" customFormat="1" ht="12" spans="1:9">
      <c r="A5" s="33" t="s">
        <v>16</v>
      </c>
      <c r="B5" s="19"/>
      <c r="C5" s="19"/>
      <c r="D5" s="19"/>
      <c r="E5" s="19"/>
      <c r="F5" s="32">
        <f>SUM(F6:F7)</f>
        <v>32.48</v>
      </c>
      <c r="G5" s="32">
        <f>SUM(G6:G7)</f>
        <v>32.48</v>
      </c>
      <c r="H5" s="19"/>
      <c r="I5" s="19"/>
    </row>
    <row r="6" s="14" customFormat="1" ht="12" spans="1:9">
      <c r="A6" s="34" t="s">
        <v>17</v>
      </c>
      <c r="B6" s="19" t="s">
        <v>18</v>
      </c>
      <c r="C6" s="19" t="s">
        <v>19</v>
      </c>
      <c r="D6" s="19" t="s">
        <v>12</v>
      </c>
      <c r="E6" s="19" t="s">
        <v>20</v>
      </c>
      <c r="F6" s="35">
        <f t="shared" ref="F6:F13" si="0">G6</f>
        <v>17.53</v>
      </c>
      <c r="G6" s="35">
        <v>17.53</v>
      </c>
      <c r="H6" s="34" t="s">
        <v>21</v>
      </c>
      <c r="I6" s="19"/>
    </row>
    <row r="7" s="13" customFormat="1" ht="24" spans="1:9">
      <c r="A7" s="34" t="s">
        <v>22</v>
      </c>
      <c r="B7" s="19" t="s">
        <v>18</v>
      </c>
      <c r="C7" s="19" t="s">
        <v>19</v>
      </c>
      <c r="D7" s="19" t="s">
        <v>12</v>
      </c>
      <c r="E7" s="19" t="s">
        <v>20</v>
      </c>
      <c r="F7" s="35">
        <f t="shared" si="0"/>
        <v>14.95</v>
      </c>
      <c r="G7" s="35">
        <v>14.95</v>
      </c>
      <c r="H7" s="34" t="s">
        <v>23</v>
      </c>
      <c r="I7" s="19"/>
    </row>
    <row r="8" s="13" customFormat="1" ht="12" spans="1:9">
      <c r="A8" s="36" t="s">
        <v>24</v>
      </c>
      <c r="B8" s="19" t="s">
        <v>12</v>
      </c>
      <c r="C8" s="19" t="s">
        <v>12</v>
      </c>
      <c r="D8" s="19" t="s">
        <v>12</v>
      </c>
      <c r="E8" s="19" t="s">
        <v>12</v>
      </c>
      <c r="F8" s="32">
        <f>SUM(F9:F13)</f>
        <v>276.66</v>
      </c>
      <c r="G8" s="32">
        <f>SUM(G9:G13)</f>
        <v>276.66</v>
      </c>
      <c r="H8" s="34"/>
      <c r="I8" s="19"/>
    </row>
    <row r="9" s="14" customFormat="1" ht="12" spans="1:9">
      <c r="A9" s="37" t="s">
        <v>25</v>
      </c>
      <c r="B9" s="19" t="s">
        <v>18</v>
      </c>
      <c r="C9" s="19" t="s">
        <v>26</v>
      </c>
      <c r="D9" s="19" t="s">
        <v>27</v>
      </c>
      <c r="E9" s="19" t="s">
        <v>28</v>
      </c>
      <c r="F9" s="35">
        <f t="shared" si="0"/>
        <v>11.92</v>
      </c>
      <c r="G9" s="35">
        <v>11.92</v>
      </c>
      <c r="H9" s="34" t="s">
        <v>29</v>
      </c>
      <c r="I9" s="19"/>
    </row>
    <row r="10" s="13" customFormat="1" ht="12" spans="1:9">
      <c r="A10" s="37" t="s">
        <v>30</v>
      </c>
      <c r="B10" s="19" t="s">
        <v>18</v>
      </c>
      <c r="C10" s="19" t="s">
        <v>31</v>
      </c>
      <c r="D10" s="19" t="s">
        <v>32</v>
      </c>
      <c r="E10" s="38" t="s">
        <v>33</v>
      </c>
      <c r="F10" s="35">
        <f t="shared" si="0"/>
        <v>228.96</v>
      </c>
      <c r="G10" s="35">
        <v>228.96</v>
      </c>
      <c r="H10" s="34" t="s">
        <v>34</v>
      </c>
      <c r="I10" s="19"/>
    </row>
    <row r="11" s="13" customFormat="1" ht="12" spans="1:9">
      <c r="A11" s="37" t="s">
        <v>35</v>
      </c>
      <c r="B11" s="19" t="s">
        <v>18</v>
      </c>
      <c r="C11" s="19" t="s">
        <v>19</v>
      </c>
      <c r="D11" s="19" t="s">
        <v>36</v>
      </c>
      <c r="E11" s="38" t="s">
        <v>37</v>
      </c>
      <c r="F11" s="35">
        <f t="shared" si="0"/>
        <v>2.51</v>
      </c>
      <c r="G11" s="35">
        <v>2.51</v>
      </c>
      <c r="H11" s="34" t="s">
        <v>38</v>
      </c>
      <c r="I11" s="19"/>
    </row>
    <row r="12" s="13" customFormat="1" ht="12" spans="1:9">
      <c r="A12" s="37" t="s">
        <v>39</v>
      </c>
      <c r="B12" s="19" t="s">
        <v>18</v>
      </c>
      <c r="C12" s="19" t="s">
        <v>40</v>
      </c>
      <c r="D12" s="19" t="s">
        <v>41</v>
      </c>
      <c r="E12" s="38" t="s">
        <v>42</v>
      </c>
      <c r="F12" s="35">
        <f t="shared" si="0"/>
        <v>10.96</v>
      </c>
      <c r="G12" s="35">
        <v>10.96</v>
      </c>
      <c r="H12" s="34" t="s">
        <v>43</v>
      </c>
      <c r="I12" s="19"/>
    </row>
    <row r="13" s="14" customFormat="1" ht="22.5" spans="1:9">
      <c r="A13" s="37" t="s">
        <v>44</v>
      </c>
      <c r="B13" s="19" t="s">
        <v>18</v>
      </c>
      <c r="C13" s="19" t="s">
        <v>12</v>
      </c>
      <c r="D13" s="19" t="s">
        <v>12</v>
      </c>
      <c r="E13" s="19" t="s">
        <v>12</v>
      </c>
      <c r="F13" s="35">
        <f t="shared" si="0"/>
        <v>22.31</v>
      </c>
      <c r="G13" s="35">
        <v>22.31</v>
      </c>
      <c r="H13" s="34" t="s">
        <v>45</v>
      </c>
      <c r="I13" s="19"/>
    </row>
    <row r="14" s="13" customFormat="1" ht="12" spans="1:9">
      <c r="A14" s="36" t="s">
        <v>46</v>
      </c>
      <c r="B14" s="19" t="s">
        <v>12</v>
      </c>
      <c r="C14" s="19" t="s">
        <v>12</v>
      </c>
      <c r="D14" s="19" t="s">
        <v>12</v>
      </c>
      <c r="E14" s="19" t="s">
        <v>12</v>
      </c>
      <c r="F14" s="32">
        <f>SUM(F15:F17)</f>
        <v>78</v>
      </c>
      <c r="G14" s="32">
        <f>SUM(G15:G17)</f>
        <v>78</v>
      </c>
      <c r="H14" s="19"/>
      <c r="I14" s="19"/>
    </row>
    <row r="15" s="13" customFormat="1" ht="12" spans="1:9">
      <c r="A15" s="37" t="s">
        <v>47</v>
      </c>
      <c r="B15" s="19" t="s">
        <v>18</v>
      </c>
      <c r="C15" s="19" t="s">
        <v>40</v>
      </c>
      <c r="D15" s="19" t="s">
        <v>32</v>
      </c>
      <c r="E15" s="38" t="s">
        <v>48</v>
      </c>
      <c r="F15" s="35">
        <f t="shared" ref="F15:F17" si="1">G15</f>
        <v>47.46</v>
      </c>
      <c r="G15" s="35">
        <v>47.46</v>
      </c>
      <c r="H15" s="34" t="s">
        <v>49</v>
      </c>
      <c r="I15" s="19"/>
    </row>
    <row r="16" s="13" customFormat="1" ht="22.5" spans="1:9">
      <c r="A16" s="37" t="s">
        <v>50</v>
      </c>
      <c r="B16" s="19" t="s">
        <v>18</v>
      </c>
      <c r="C16" s="19" t="s">
        <v>31</v>
      </c>
      <c r="D16" s="19" t="s">
        <v>51</v>
      </c>
      <c r="E16" s="38" t="s">
        <v>52</v>
      </c>
      <c r="F16" s="35">
        <f t="shared" si="1"/>
        <v>24.11</v>
      </c>
      <c r="G16" s="35">
        <v>24.11</v>
      </c>
      <c r="H16" s="34" t="s">
        <v>53</v>
      </c>
      <c r="I16" s="19"/>
    </row>
    <row r="17" s="13" customFormat="1" ht="12" spans="1:252">
      <c r="A17" s="37" t="s">
        <v>54</v>
      </c>
      <c r="B17" s="19" t="s">
        <v>18</v>
      </c>
      <c r="C17" s="19" t="s">
        <v>19</v>
      </c>
      <c r="D17" s="19" t="s">
        <v>12</v>
      </c>
      <c r="E17" s="19" t="s">
        <v>12</v>
      </c>
      <c r="F17" s="35">
        <f t="shared" si="1"/>
        <v>6.43</v>
      </c>
      <c r="G17" s="35">
        <v>6.43</v>
      </c>
      <c r="H17" s="34" t="s">
        <v>55</v>
      </c>
      <c r="I17" s="19"/>
    </row>
    <row r="18" s="13" customFormat="1" ht="22.5" spans="1:252">
      <c r="A18" s="36" t="s">
        <v>56</v>
      </c>
      <c r="B18" s="19" t="s">
        <v>12</v>
      </c>
      <c r="C18" s="19" t="s">
        <v>12</v>
      </c>
      <c r="D18" s="19" t="s">
        <v>12</v>
      </c>
      <c r="E18" s="19" t="s">
        <v>12</v>
      </c>
      <c r="F18" s="32">
        <f>SUM(F19:F20)</f>
        <v>240.53</v>
      </c>
      <c r="G18" s="32">
        <f>SUM(G19:G20)</f>
        <v>240.53</v>
      </c>
      <c r="H18" s="34"/>
      <c r="I18" s="19"/>
    </row>
    <row r="19" s="12" customFormat="1" ht="14.25" spans="1:252">
      <c r="A19" s="37" t="s">
        <v>57</v>
      </c>
      <c r="B19" s="19" t="s">
        <v>18</v>
      </c>
      <c r="C19" s="19" t="s">
        <v>19</v>
      </c>
      <c r="D19" s="19" t="s">
        <v>27</v>
      </c>
      <c r="E19" s="38" t="s">
        <v>58</v>
      </c>
      <c r="F19" s="35">
        <f t="shared" ref="F19:F28" si="2">G19</f>
        <v>111.93</v>
      </c>
      <c r="G19" s="35">
        <v>111.93</v>
      </c>
      <c r="H19" s="34" t="s">
        <v>59</v>
      </c>
      <c r="I19" s="19"/>
      <c r="IR19" s="15"/>
    </row>
    <row r="20" s="12" customFormat="1" ht="22.5" spans="1:252">
      <c r="A20" s="37" t="s">
        <v>60</v>
      </c>
      <c r="B20" s="19" t="s">
        <v>18</v>
      </c>
      <c r="C20" s="19" t="s">
        <v>40</v>
      </c>
      <c r="D20" s="19" t="s">
        <v>61</v>
      </c>
      <c r="E20" s="38" t="s">
        <v>62</v>
      </c>
      <c r="F20" s="35">
        <f t="shared" si="2"/>
        <v>128.6</v>
      </c>
      <c r="G20" s="35">
        <v>128.6</v>
      </c>
      <c r="H20" s="34" t="s">
        <v>63</v>
      </c>
      <c r="I20" s="19"/>
      <c r="IR20" s="15"/>
    </row>
    <row r="21" ht="13.5" spans="1:252">
      <c r="A21" s="36" t="s">
        <v>64</v>
      </c>
      <c r="B21" s="19" t="s">
        <v>12</v>
      </c>
      <c r="C21" s="19" t="s">
        <v>12</v>
      </c>
      <c r="D21" s="19" t="s">
        <v>12</v>
      </c>
      <c r="E21" s="19" t="s">
        <v>12</v>
      </c>
      <c r="F21" s="32">
        <f>F22</f>
        <v>0.39</v>
      </c>
      <c r="G21" s="32">
        <f>F21</f>
        <v>0.39</v>
      </c>
      <c r="H21" s="33"/>
      <c r="I21" s="19"/>
    </row>
    <row r="22" ht="13.5" spans="1:252">
      <c r="A22" s="37" t="s">
        <v>65</v>
      </c>
      <c r="B22" s="19" t="s">
        <v>18</v>
      </c>
      <c r="C22" s="19" t="s">
        <v>19</v>
      </c>
      <c r="D22" s="19" t="s">
        <v>12</v>
      </c>
      <c r="E22" s="38" t="s">
        <v>66</v>
      </c>
      <c r="F22" s="35">
        <f t="shared" si="2"/>
        <v>0.39</v>
      </c>
      <c r="G22" s="35">
        <v>0.39</v>
      </c>
      <c r="H22" s="34" t="s">
        <v>67</v>
      </c>
      <c r="I22" s="19"/>
    </row>
    <row r="23" ht="22.5" spans="1:252">
      <c r="A23" s="33" t="s">
        <v>68</v>
      </c>
      <c r="B23" s="19" t="s">
        <v>12</v>
      </c>
      <c r="C23" s="19" t="s">
        <v>12</v>
      </c>
      <c r="D23" s="19" t="s">
        <v>12</v>
      </c>
      <c r="E23" s="19" t="s">
        <v>12</v>
      </c>
      <c r="F23" s="32">
        <f t="shared" si="2"/>
        <v>37.52</v>
      </c>
      <c r="G23" s="32">
        <f>G24</f>
        <v>37.52</v>
      </c>
      <c r="H23" s="34"/>
      <c r="I23" s="19"/>
    </row>
    <row r="24" ht="13.5" spans="1:252">
      <c r="A24" s="34" t="s">
        <v>69</v>
      </c>
      <c r="B24" s="19" t="s">
        <v>18</v>
      </c>
      <c r="C24" s="19" t="s">
        <v>19</v>
      </c>
      <c r="D24" s="19" t="s">
        <v>12</v>
      </c>
      <c r="E24" s="19" t="s">
        <v>12</v>
      </c>
      <c r="F24" s="35">
        <f t="shared" si="2"/>
        <v>37.52</v>
      </c>
      <c r="G24" s="35">
        <v>37.52</v>
      </c>
      <c r="H24" s="34" t="s">
        <v>70</v>
      </c>
      <c r="I24" s="19"/>
    </row>
    <row r="25" ht="33.75" spans="1:252">
      <c r="A25" s="36" t="s">
        <v>71</v>
      </c>
      <c r="B25" s="19" t="s">
        <v>12</v>
      </c>
      <c r="C25" s="19" t="s">
        <v>12</v>
      </c>
      <c r="D25" s="19" t="s">
        <v>12</v>
      </c>
      <c r="E25" s="19" t="s">
        <v>12</v>
      </c>
      <c r="F25" s="32">
        <f t="shared" si="2"/>
        <v>9.42</v>
      </c>
      <c r="G25" s="32">
        <v>9.42</v>
      </c>
      <c r="H25" s="34" t="s">
        <v>72</v>
      </c>
      <c r="I25" s="19"/>
    </row>
    <row r="26" ht="22.5" spans="1:252">
      <c r="A26" s="33" t="s">
        <v>73</v>
      </c>
      <c r="B26" s="19" t="s">
        <v>12</v>
      </c>
      <c r="C26" s="19" t="s">
        <v>12</v>
      </c>
      <c r="D26" s="19" t="s">
        <v>12</v>
      </c>
      <c r="E26" s="19" t="s">
        <v>12</v>
      </c>
      <c r="F26" s="32">
        <f t="shared" si="2"/>
        <v>37.5</v>
      </c>
      <c r="G26" s="32">
        <v>37.5</v>
      </c>
      <c r="H26" s="27" t="s">
        <v>74</v>
      </c>
      <c r="I26" s="19"/>
    </row>
    <row r="27" ht="22.5" spans="1:252">
      <c r="A27" s="33" t="s">
        <v>75</v>
      </c>
      <c r="B27" s="19" t="s">
        <v>12</v>
      </c>
      <c r="C27" s="19" t="s">
        <v>12</v>
      </c>
      <c r="D27" s="19" t="s">
        <v>12</v>
      </c>
      <c r="E27" s="19" t="s">
        <v>12</v>
      </c>
      <c r="F27" s="32">
        <f t="shared" si="2"/>
        <v>15</v>
      </c>
      <c r="G27" s="32">
        <v>15</v>
      </c>
      <c r="H27" s="27" t="s">
        <v>76</v>
      </c>
      <c r="I27" s="19"/>
    </row>
    <row r="28" ht="22.5" spans="1:252">
      <c r="A28" s="33" t="s">
        <v>77</v>
      </c>
      <c r="B28" s="19" t="s">
        <v>12</v>
      </c>
      <c r="C28" s="19" t="s">
        <v>12</v>
      </c>
      <c r="D28" s="19" t="s">
        <v>12</v>
      </c>
      <c r="E28" s="19" t="s">
        <v>12</v>
      </c>
      <c r="F28" s="32">
        <f t="shared" si="2"/>
        <v>22.5</v>
      </c>
      <c r="G28" s="32">
        <v>22.5</v>
      </c>
      <c r="H28" s="27" t="s">
        <v>78</v>
      </c>
      <c r="I28" s="19"/>
    </row>
  </sheetData>
  <mergeCells count="10">
    <mergeCell ref="A1:I1"/>
    <mergeCell ref="F2:G2"/>
    <mergeCell ref="A2:A3"/>
    <mergeCell ref="B2:B3"/>
    <mergeCell ref="C2:C3"/>
    <mergeCell ref="D2:D3"/>
    <mergeCell ref="E2:E3"/>
    <mergeCell ref="H2:H3"/>
    <mergeCell ref="I2:I3"/>
    <mergeCell ref="I4:I28"/>
  </mergeCells>
  <pageMargins left="0.75" right="0.75" top="1" bottom="1"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view="pageBreakPreview" zoomScaleNormal="100" topLeftCell="A4" workbookViewId="0">
      <selection activeCell="I4" sqref="I4:I24"/>
    </sheetView>
  </sheetViews>
  <sheetFormatPr defaultColWidth="9" defaultRowHeight="18" customHeight="1"/>
  <cols>
    <col min="1" max="1" width="18.625" style="12" customWidth="1"/>
    <col min="2" max="2" width="10.125" style="12" customWidth="1"/>
    <col min="3" max="3" width="10.75" style="12" customWidth="1"/>
    <col min="4" max="4" width="8" style="12" customWidth="1"/>
    <col min="5" max="5" width="9" style="12" customWidth="1"/>
    <col min="6" max="7" width="9.375" style="12" customWidth="1"/>
    <col min="8" max="8" width="43.25" style="12" customWidth="1"/>
    <col min="9" max="9" width="12.125" style="12" customWidth="1"/>
    <col min="10" max="246" width="9" style="12" customWidth="1"/>
    <col min="247" max="251" width="9" style="12"/>
    <col min="252" max="16384" width="9" style="15"/>
  </cols>
  <sheetData>
    <row r="1" s="12" customFormat="1" ht="31" customHeight="1" spans="1:9">
      <c r="A1" s="1" t="s">
        <v>79</v>
      </c>
      <c r="B1" s="1"/>
      <c r="C1" s="1"/>
      <c r="D1" s="1"/>
      <c r="E1" s="1"/>
      <c r="F1" s="1"/>
      <c r="G1" s="1"/>
      <c r="H1" s="1"/>
      <c r="I1" s="1"/>
    </row>
    <row r="2" ht="13.5" spans="1:9">
      <c r="A2" s="4" t="s">
        <v>1</v>
      </c>
      <c r="B2" s="4" t="s">
        <v>80</v>
      </c>
      <c r="C2" s="4" t="s">
        <v>3</v>
      </c>
      <c r="D2" s="4" t="s">
        <v>4</v>
      </c>
      <c r="E2" s="4" t="s">
        <v>5</v>
      </c>
      <c r="F2" s="4" t="s">
        <v>6</v>
      </c>
      <c r="G2" s="4"/>
      <c r="H2" s="4" t="s">
        <v>7</v>
      </c>
      <c r="I2" s="19" t="s">
        <v>8</v>
      </c>
    </row>
    <row r="3" ht="13.5" spans="1:9">
      <c r="A3" s="18"/>
      <c r="B3" s="4"/>
      <c r="C3" s="4"/>
      <c r="D3" s="4"/>
      <c r="E3" s="4"/>
      <c r="F3" s="4" t="s">
        <v>9</v>
      </c>
      <c r="G3" s="4" t="s">
        <v>10</v>
      </c>
      <c r="H3" s="4"/>
      <c r="I3" s="19"/>
    </row>
    <row r="4" spans="1:9">
      <c r="A4" s="20" t="s">
        <v>11</v>
      </c>
      <c r="B4" s="4" t="s">
        <v>12</v>
      </c>
      <c r="C4" s="4" t="s">
        <v>12</v>
      </c>
      <c r="D4" s="4" t="s">
        <v>12</v>
      </c>
      <c r="E4" s="4" t="s">
        <v>81</v>
      </c>
      <c r="F4" s="21">
        <f>F5+F10+F14++F17++F19+F21++F22+F23++F24</f>
        <v>1200</v>
      </c>
      <c r="G4" s="21">
        <f>G5+G10+G14++G17++G19+G21++G22+G23++G24</f>
        <v>1200</v>
      </c>
      <c r="H4" s="4" t="s">
        <v>82</v>
      </c>
      <c r="I4" s="19" t="s">
        <v>83</v>
      </c>
    </row>
    <row r="5" ht="13.5" spans="1:9">
      <c r="A5" s="22" t="s">
        <v>84</v>
      </c>
      <c r="B5" s="4" t="s">
        <v>12</v>
      </c>
      <c r="C5" s="4" t="s">
        <v>12</v>
      </c>
      <c r="D5" s="4" t="s">
        <v>12</v>
      </c>
      <c r="E5" s="4" t="s">
        <v>12</v>
      </c>
      <c r="F5" s="21">
        <f>SUM(F6:F9)</f>
        <v>93.04</v>
      </c>
      <c r="G5" s="21">
        <f>SUM(G6:G9)</f>
        <v>93.04</v>
      </c>
      <c r="H5" s="4"/>
      <c r="I5" s="19"/>
    </row>
    <row r="6" ht="13.5" spans="1:9">
      <c r="A6" s="23" t="s">
        <v>25</v>
      </c>
      <c r="B6" s="4" t="s">
        <v>18</v>
      </c>
      <c r="C6" s="4" t="s">
        <v>19</v>
      </c>
      <c r="D6" s="4" t="s">
        <v>27</v>
      </c>
      <c r="E6" s="4" t="s">
        <v>66</v>
      </c>
      <c r="F6" s="24">
        <f t="shared" ref="F6:F9" si="0">G6</f>
        <v>1.81</v>
      </c>
      <c r="G6" s="24">
        <v>1.81</v>
      </c>
      <c r="H6" s="6" t="s">
        <v>85</v>
      </c>
      <c r="I6" s="19"/>
    </row>
    <row r="7" ht="13.5" spans="1:9">
      <c r="A7" s="23" t="s">
        <v>30</v>
      </c>
      <c r="B7" s="4" t="s">
        <v>18</v>
      </c>
      <c r="C7" s="4" t="s">
        <v>31</v>
      </c>
      <c r="D7" s="4" t="s">
        <v>32</v>
      </c>
      <c r="E7" s="25" t="s">
        <v>86</v>
      </c>
      <c r="F7" s="24">
        <f t="shared" si="0"/>
        <v>71.39</v>
      </c>
      <c r="G7" s="24">
        <v>71.39</v>
      </c>
      <c r="H7" s="6" t="s">
        <v>87</v>
      </c>
      <c r="I7" s="19"/>
    </row>
    <row r="8" ht="13.5" spans="1:9">
      <c r="A8" s="23" t="s">
        <v>35</v>
      </c>
      <c r="B8" s="4" t="s">
        <v>18</v>
      </c>
      <c r="C8" s="4" t="s">
        <v>19</v>
      </c>
      <c r="D8" s="4" t="s">
        <v>88</v>
      </c>
      <c r="E8" s="25" t="s">
        <v>89</v>
      </c>
      <c r="F8" s="24">
        <f t="shared" si="0"/>
        <v>0.2</v>
      </c>
      <c r="G8" s="24">
        <v>0.2</v>
      </c>
      <c r="H8" s="6" t="s">
        <v>90</v>
      </c>
      <c r="I8" s="19"/>
    </row>
    <row r="9" ht="24" spans="1:9">
      <c r="A9" s="23" t="s">
        <v>91</v>
      </c>
      <c r="B9" s="4" t="s">
        <v>18</v>
      </c>
      <c r="C9" s="4" t="s">
        <v>12</v>
      </c>
      <c r="D9" s="4" t="s">
        <v>12</v>
      </c>
      <c r="E9" s="4" t="s">
        <v>12</v>
      </c>
      <c r="F9" s="24">
        <f t="shared" si="0"/>
        <v>19.64</v>
      </c>
      <c r="G9" s="24">
        <v>19.64</v>
      </c>
      <c r="H9" s="6" t="s">
        <v>92</v>
      </c>
      <c r="I9" s="19"/>
    </row>
    <row r="10" ht="13.5" spans="1:9">
      <c r="A10" s="22" t="s">
        <v>93</v>
      </c>
      <c r="B10" s="4" t="s">
        <v>12</v>
      </c>
      <c r="C10" s="4" t="s">
        <v>12</v>
      </c>
      <c r="D10" s="4" t="s">
        <v>12</v>
      </c>
      <c r="E10" s="4" t="s">
        <v>12</v>
      </c>
      <c r="F10" s="21">
        <f>SUM(F11:F13)</f>
        <v>598.83</v>
      </c>
      <c r="G10" s="21">
        <f>SUM(G11:G13)</f>
        <v>598.83</v>
      </c>
      <c r="H10" s="4"/>
      <c r="I10" s="19"/>
    </row>
    <row r="11" ht="13.5" spans="1:9">
      <c r="A11" s="23" t="s">
        <v>47</v>
      </c>
      <c r="B11" s="4" t="s">
        <v>18</v>
      </c>
      <c r="C11" s="4" t="s">
        <v>40</v>
      </c>
      <c r="D11" s="4" t="s">
        <v>32</v>
      </c>
      <c r="E11" s="25" t="s">
        <v>94</v>
      </c>
      <c r="F11" s="24">
        <f t="shared" ref="F11:F13" si="1">G11</f>
        <v>312.6</v>
      </c>
      <c r="G11" s="24">
        <v>312.6</v>
      </c>
      <c r="H11" s="6" t="s">
        <v>95</v>
      </c>
      <c r="I11" s="19"/>
    </row>
    <row r="12" ht="13.5" spans="1:9">
      <c r="A12" s="23" t="s">
        <v>50</v>
      </c>
      <c r="B12" s="4" t="s">
        <v>18</v>
      </c>
      <c r="C12" s="4" t="s">
        <v>40</v>
      </c>
      <c r="D12" s="4" t="s">
        <v>32</v>
      </c>
      <c r="E12" s="25" t="s">
        <v>96</v>
      </c>
      <c r="F12" s="24">
        <f t="shared" si="1"/>
        <v>251.81</v>
      </c>
      <c r="G12" s="24">
        <v>251.81</v>
      </c>
      <c r="H12" s="6" t="s">
        <v>97</v>
      </c>
      <c r="I12" s="19"/>
    </row>
    <row r="13" ht="13.5" spans="1:9">
      <c r="A13" s="23" t="s">
        <v>54</v>
      </c>
      <c r="B13" s="4" t="s">
        <v>18</v>
      </c>
      <c r="C13" s="4" t="s">
        <v>19</v>
      </c>
      <c r="D13" s="4" t="s">
        <v>12</v>
      </c>
      <c r="E13" s="4" t="s">
        <v>12</v>
      </c>
      <c r="F13" s="24">
        <f t="shared" si="1"/>
        <v>34.42</v>
      </c>
      <c r="G13" s="24">
        <v>34.42</v>
      </c>
      <c r="H13" s="6" t="s">
        <v>98</v>
      </c>
      <c r="I13" s="19"/>
    </row>
    <row r="14" ht="24" spans="1:9">
      <c r="A14" s="22" t="s">
        <v>99</v>
      </c>
      <c r="B14" s="4" t="s">
        <v>12</v>
      </c>
      <c r="C14" s="4" t="s">
        <v>12</v>
      </c>
      <c r="D14" s="4" t="s">
        <v>12</v>
      </c>
      <c r="E14" s="4" t="s">
        <v>12</v>
      </c>
      <c r="F14" s="21">
        <f>SUM(F15:F16)</f>
        <v>312.64</v>
      </c>
      <c r="G14" s="21">
        <f>SUM(G15:G16)</f>
        <v>312.64</v>
      </c>
      <c r="H14" s="6"/>
      <c r="I14" s="19"/>
    </row>
    <row r="15" ht="13.5" spans="1:9">
      <c r="A15" s="23" t="s">
        <v>57</v>
      </c>
      <c r="B15" s="4" t="s">
        <v>18</v>
      </c>
      <c r="C15" s="4" t="s">
        <v>19</v>
      </c>
      <c r="D15" s="4" t="s">
        <v>27</v>
      </c>
      <c r="E15" s="25" t="s">
        <v>100</v>
      </c>
      <c r="F15" s="24">
        <f t="shared" ref="F15:F18" si="2">G15</f>
        <v>197.95</v>
      </c>
      <c r="G15" s="24">
        <v>197.95</v>
      </c>
      <c r="H15" s="6" t="s">
        <v>101</v>
      </c>
      <c r="I15" s="19"/>
    </row>
    <row r="16" ht="24" spans="1:9">
      <c r="A16" s="23" t="s">
        <v>60</v>
      </c>
      <c r="B16" s="4" t="s">
        <v>18</v>
      </c>
      <c r="C16" s="4" t="s">
        <v>40</v>
      </c>
      <c r="D16" s="4" t="s">
        <v>61</v>
      </c>
      <c r="E16" s="25" t="s">
        <v>102</v>
      </c>
      <c r="F16" s="24">
        <f t="shared" si="2"/>
        <v>114.69</v>
      </c>
      <c r="G16" s="24">
        <v>114.69</v>
      </c>
      <c r="H16" s="6" t="s">
        <v>103</v>
      </c>
      <c r="I16" s="19"/>
    </row>
    <row r="17" ht="13.5" spans="1:9">
      <c r="A17" s="22" t="s">
        <v>64</v>
      </c>
      <c r="B17" s="4" t="s">
        <v>12</v>
      </c>
      <c r="C17" s="4" t="s">
        <v>12</v>
      </c>
      <c r="D17" s="4" t="s">
        <v>12</v>
      </c>
      <c r="E17" s="4" t="s">
        <v>12</v>
      </c>
      <c r="F17" s="21">
        <f>F18</f>
        <v>0.39</v>
      </c>
      <c r="G17" s="21">
        <f>F17</f>
        <v>0.39</v>
      </c>
      <c r="H17" s="3"/>
      <c r="I17" s="19"/>
    </row>
    <row r="18" ht="13.5" spans="1:9">
      <c r="A18" s="23" t="s">
        <v>65</v>
      </c>
      <c r="B18" s="4" t="s">
        <v>18</v>
      </c>
      <c r="C18" s="4" t="s">
        <v>19</v>
      </c>
      <c r="D18" s="4" t="s">
        <v>12</v>
      </c>
      <c r="E18" s="25" t="s">
        <v>66</v>
      </c>
      <c r="F18" s="24">
        <f t="shared" si="2"/>
        <v>0.39</v>
      </c>
      <c r="G18" s="24">
        <v>0.39</v>
      </c>
      <c r="H18" s="6" t="s">
        <v>67</v>
      </c>
      <c r="I18" s="19"/>
    </row>
    <row r="19" ht="13.5" spans="1:9">
      <c r="A19" s="3" t="s">
        <v>68</v>
      </c>
      <c r="B19" s="4" t="s">
        <v>12</v>
      </c>
      <c r="C19" s="4" t="s">
        <v>12</v>
      </c>
      <c r="D19" s="4" t="s">
        <v>12</v>
      </c>
      <c r="E19" s="4" t="s">
        <v>12</v>
      </c>
      <c r="F19" s="21">
        <f>F20</f>
        <v>60.03</v>
      </c>
      <c r="G19" s="21">
        <f>G20</f>
        <v>60.03</v>
      </c>
      <c r="H19" s="6"/>
      <c r="I19" s="19"/>
    </row>
    <row r="20" ht="13.5" spans="1:9">
      <c r="A20" s="6" t="s">
        <v>69</v>
      </c>
      <c r="B20" s="4" t="s">
        <v>18</v>
      </c>
      <c r="C20" s="4" t="s">
        <v>19</v>
      </c>
      <c r="D20" s="4" t="s">
        <v>12</v>
      </c>
      <c r="E20" s="4" t="s">
        <v>12</v>
      </c>
      <c r="F20" s="24">
        <f>G20</f>
        <v>60.03</v>
      </c>
      <c r="G20" s="24">
        <v>60.03</v>
      </c>
      <c r="H20" s="6" t="s">
        <v>70</v>
      </c>
      <c r="I20" s="19"/>
    </row>
    <row r="21" ht="48" spans="1:9">
      <c r="A21" s="22" t="s">
        <v>71</v>
      </c>
      <c r="B21" s="4" t="s">
        <v>12</v>
      </c>
      <c r="C21" s="4" t="s">
        <v>12</v>
      </c>
      <c r="D21" s="4" t="s">
        <v>12</v>
      </c>
      <c r="E21" s="4" t="s">
        <v>12</v>
      </c>
      <c r="F21" s="21">
        <f>G21</f>
        <v>15.07</v>
      </c>
      <c r="G21" s="21">
        <v>15.07</v>
      </c>
      <c r="H21" s="6" t="s">
        <v>104</v>
      </c>
      <c r="I21" s="19"/>
    </row>
    <row r="22" ht="33.75" spans="1:9">
      <c r="A22" s="22" t="s">
        <v>73</v>
      </c>
      <c r="B22" s="4" t="s">
        <v>12</v>
      </c>
      <c r="C22" s="4" t="s">
        <v>12</v>
      </c>
      <c r="D22" s="4" t="s">
        <v>12</v>
      </c>
      <c r="E22" s="4" t="s">
        <v>12</v>
      </c>
      <c r="F22" s="21">
        <f>G22</f>
        <v>60</v>
      </c>
      <c r="G22" s="21">
        <v>60</v>
      </c>
      <c r="H22" s="27" t="s">
        <v>74</v>
      </c>
      <c r="I22" s="19"/>
    </row>
    <row r="23" ht="33.75" spans="1:9">
      <c r="A23" s="22" t="s">
        <v>75</v>
      </c>
      <c r="B23" s="4" t="s">
        <v>12</v>
      </c>
      <c r="C23" s="4" t="s">
        <v>12</v>
      </c>
      <c r="D23" s="4" t="s">
        <v>12</v>
      </c>
      <c r="E23" s="4" t="s">
        <v>12</v>
      </c>
      <c r="F23" s="21">
        <f>G23</f>
        <v>24</v>
      </c>
      <c r="G23" s="21">
        <v>24</v>
      </c>
      <c r="H23" s="27" t="s">
        <v>76</v>
      </c>
      <c r="I23" s="19"/>
    </row>
    <row r="24" ht="33.75" spans="1:9">
      <c r="A24" s="22" t="s">
        <v>77</v>
      </c>
      <c r="B24" s="4" t="s">
        <v>12</v>
      </c>
      <c r="C24" s="4" t="s">
        <v>12</v>
      </c>
      <c r="D24" s="4" t="s">
        <v>12</v>
      </c>
      <c r="E24" s="4" t="s">
        <v>12</v>
      </c>
      <c r="F24" s="21">
        <f>G24</f>
        <v>36</v>
      </c>
      <c r="G24" s="21">
        <v>36</v>
      </c>
      <c r="H24" s="27" t="s">
        <v>78</v>
      </c>
      <c r="I24" s="19"/>
    </row>
  </sheetData>
  <mergeCells count="10">
    <mergeCell ref="A1:I1"/>
    <mergeCell ref="F2:G2"/>
    <mergeCell ref="A2:A3"/>
    <mergeCell ref="B2:B3"/>
    <mergeCell ref="C2:C3"/>
    <mergeCell ref="D2:D3"/>
    <mergeCell ref="E2:E3"/>
    <mergeCell ref="H2:H3"/>
    <mergeCell ref="I2:I3"/>
    <mergeCell ref="I4:I24"/>
  </mergeCells>
  <pageMargins left="0.75" right="0.75" top="1" bottom="1" header="0.5" footer="0.5"/>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1"/>
  <sheetViews>
    <sheetView workbookViewId="0">
      <selection activeCell="H9" sqref="H9"/>
    </sheetView>
  </sheetViews>
  <sheetFormatPr defaultColWidth="9" defaultRowHeight="18" customHeight="1"/>
  <cols>
    <col min="1" max="1" width="19.125" style="12" customWidth="1"/>
    <col min="2" max="2" width="8.25" style="12" customWidth="1"/>
    <col min="3" max="3" width="10.75" style="12" customWidth="1"/>
    <col min="4" max="4" width="8" style="12" customWidth="1"/>
    <col min="5" max="5" width="9.875" style="12" customWidth="1"/>
    <col min="6" max="7" width="8.375" style="12" customWidth="1"/>
    <col min="8" max="8" width="46.125" style="12" customWidth="1"/>
    <col min="9" max="9" width="10.375" style="12" customWidth="1"/>
    <col min="10" max="249" width="9" style="12" customWidth="1"/>
    <col min="250" max="254" width="9" style="12"/>
    <col min="255" max="16384" width="9" style="15"/>
  </cols>
  <sheetData>
    <row r="1" s="12" customFormat="1" ht="27" customHeight="1" spans="1:12">
      <c r="A1" s="1" t="s">
        <v>105</v>
      </c>
      <c r="B1" s="1"/>
      <c r="C1" s="1"/>
      <c r="D1" s="1"/>
      <c r="E1" s="1"/>
      <c r="F1" s="1"/>
      <c r="G1" s="1"/>
      <c r="H1" s="1"/>
      <c r="I1" s="1"/>
    </row>
    <row r="2" s="13" customFormat="1" customHeight="1" spans="1:12">
      <c r="A2" s="16" t="s">
        <v>1</v>
      </c>
      <c r="B2" s="16" t="s">
        <v>106</v>
      </c>
      <c r="C2" s="16" t="s">
        <v>107</v>
      </c>
      <c r="D2" s="16" t="s">
        <v>4</v>
      </c>
      <c r="E2" s="16" t="s">
        <v>5</v>
      </c>
      <c r="F2" s="16" t="s">
        <v>6</v>
      </c>
      <c r="G2" s="16"/>
      <c r="H2" s="16" t="s">
        <v>7</v>
      </c>
      <c r="I2" s="17" t="s">
        <v>8</v>
      </c>
    </row>
    <row r="3" s="13" customFormat="1" ht="12" spans="1:12">
      <c r="A3" s="18"/>
      <c r="B3" s="4"/>
      <c r="C3" s="4"/>
      <c r="D3" s="4"/>
      <c r="E3" s="4"/>
      <c r="F3" s="4" t="s">
        <v>9</v>
      </c>
      <c r="G3" s="4" t="s">
        <v>10</v>
      </c>
      <c r="H3" s="4"/>
      <c r="I3" s="19"/>
    </row>
    <row r="4" s="14" customFormat="1" ht="12" spans="1:12">
      <c r="A4" s="20" t="s">
        <v>11</v>
      </c>
      <c r="B4" s="4" t="s">
        <v>12</v>
      </c>
      <c r="C4" s="4" t="s">
        <v>12</v>
      </c>
      <c r="D4" s="4" t="s">
        <v>12</v>
      </c>
      <c r="E4" s="4">
        <v>2539</v>
      </c>
      <c r="F4" s="21">
        <f>F5+F11+F15+F17+F19+F21+F22+F23+F24</f>
        <v>761.7</v>
      </c>
      <c r="G4" s="21">
        <f>G5+G11+G15+G17+G19+G21+G22+G23+G24</f>
        <v>761.7</v>
      </c>
      <c r="H4" s="4"/>
      <c r="I4" s="19" t="s">
        <v>108</v>
      </c>
    </row>
    <row r="5" s="14" customFormat="1" ht="12" spans="1:12">
      <c r="A5" s="22" t="s">
        <v>84</v>
      </c>
      <c r="B5" s="4" t="s">
        <v>12</v>
      </c>
      <c r="C5" s="4" t="s">
        <v>12</v>
      </c>
      <c r="D5" s="4" t="s">
        <v>12</v>
      </c>
      <c r="E5" s="4" t="s">
        <v>12</v>
      </c>
      <c r="F5" s="21">
        <f>SUM(F6:F10)</f>
        <v>97.23</v>
      </c>
      <c r="G5" s="21">
        <f>SUM(G6:G10)</f>
        <v>97.23</v>
      </c>
      <c r="H5" s="4"/>
      <c r="I5" s="19"/>
    </row>
    <row r="6" s="13" customFormat="1" ht="12" spans="1:12">
      <c r="A6" s="23" t="s">
        <v>25</v>
      </c>
      <c r="B6" s="4" t="s">
        <v>18</v>
      </c>
      <c r="C6" s="4" t="s">
        <v>26</v>
      </c>
      <c r="D6" s="4" t="s">
        <v>27</v>
      </c>
      <c r="E6" s="4" t="s">
        <v>109</v>
      </c>
      <c r="F6" s="24">
        <f t="shared" ref="F6:F10" si="0">G6</f>
        <v>10.24</v>
      </c>
      <c r="G6" s="24">
        <v>10.24</v>
      </c>
      <c r="H6" s="6" t="s">
        <v>110</v>
      </c>
      <c r="I6" s="19"/>
    </row>
    <row r="7" s="13" customFormat="1" ht="12" spans="1:12">
      <c r="A7" s="23" t="s">
        <v>111</v>
      </c>
      <c r="B7" s="4" t="s">
        <v>18</v>
      </c>
      <c r="C7" s="4" t="s">
        <v>31</v>
      </c>
      <c r="D7" s="4" t="s">
        <v>32</v>
      </c>
      <c r="E7" s="25" t="s">
        <v>112</v>
      </c>
      <c r="F7" s="24">
        <f t="shared" si="0"/>
        <v>57.12</v>
      </c>
      <c r="G7" s="24">
        <v>57.12</v>
      </c>
      <c r="H7" s="6" t="s">
        <v>113</v>
      </c>
      <c r="I7" s="19"/>
    </row>
    <row r="8" s="14" customFormat="1" ht="12" spans="1:12">
      <c r="A8" s="23" t="s">
        <v>35</v>
      </c>
      <c r="B8" s="4" t="s">
        <v>18</v>
      </c>
      <c r="C8" s="4" t="s">
        <v>40</v>
      </c>
      <c r="D8" s="4" t="s">
        <v>36</v>
      </c>
      <c r="E8" s="25" t="s">
        <v>114</v>
      </c>
      <c r="F8" s="24">
        <f t="shared" si="0"/>
        <v>5.53</v>
      </c>
      <c r="G8" s="24">
        <v>5.53</v>
      </c>
      <c r="H8" s="6" t="s">
        <v>115</v>
      </c>
      <c r="I8" s="19"/>
      <c r="J8" s="13"/>
      <c r="K8" s="13"/>
      <c r="L8" s="13"/>
    </row>
    <row r="9" s="13" customFormat="1" ht="12" spans="1:12">
      <c r="A9" s="23" t="s">
        <v>116</v>
      </c>
      <c r="B9" s="4" t="s">
        <v>18</v>
      </c>
      <c r="C9" s="4" t="s">
        <v>40</v>
      </c>
      <c r="D9" s="4" t="s">
        <v>32</v>
      </c>
      <c r="E9" s="25" t="s">
        <v>117</v>
      </c>
      <c r="F9" s="24">
        <f t="shared" si="0"/>
        <v>6.24</v>
      </c>
      <c r="G9" s="24">
        <v>6.24</v>
      </c>
      <c r="H9" s="6" t="s">
        <v>118</v>
      </c>
      <c r="I9" s="19"/>
    </row>
    <row r="10" s="13" customFormat="1" ht="24" spans="1:12">
      <c r="A10" s="23" t="s">
        <v>44</v>
      </c>
      <c r="B10" s="4" t="s">
        <v>18</v>
      </c>
      <c r="C10" s="4" t="s">
        <v>12</v>
      </c>
      <c r="D10" s="4" t="s">
        <v>12</v>
      </c>
      <c r="E10" s="4" t="s">
        <v>12</v>
      </c>
      <c r="F10" s="24">
        <f t="shared" si="0"/>
        <v>18.1</v>
      </c>
      <c r="G10" s="24">
        <v>18.1</v>
      </c>
      <c r="H10" s="6" t="s">
        <v>119</v>
      </c>
      <c r="I10" s="19"/>
    </row>
    <row r="11" s="13" customFormat="1" ht="12" spans="1:12">
      <c r="A11" s="22" t="s">
        <v>93</v>
      </c>
      <c r="B11" s="4" t="s">
        <v>12</v>
      </c>
      <c r="C11" s="4" t="s">
        <v>12</v>
      </c>
      <c r="D11" s="4" t="s">
        <v>12</v>
      </c>
      <c r="E11" s="4" t="s">
        <v>12</v>
      </c>
      <c r="F11" s="21">
        <f>SUM(F12:F14)</f>
        <v>466.22</v>
      </c>
      <c r="G11" s="21">
        <f>SUM(G12:G14)</f>
        <v>466.22</v>
      </c>
      <c r="H11" s="4"/>
      <c r="I11" s="19"/>
    </row>
    <row r="12" s="13" customFormat="1" ht="12" spans="1:12">
      <c r="A12" s="23" t="s">
        <v>47</v>
      </c>
      <c r="B12" s="4" t="s">
        <v>18</v>
      </c>
      <c r="C12" s="4" t="s">
        <v>40</v>
      </c>
      <c r="D12" s="4" t="s">
        <v>32</v>
      </c>
      <c r="E12" s="25" t="s">
        <v>120</v>
      </c>
      <c r="F12" s="24">
        <f t="shared" ref="F12:F14" si="1">G12</f>
        <v>371.09</v>
      </c>
      <c r="G12" s="24">
        <v>371.09</v>
      </c>
      <c r="H12" s="6" t="s">
        <v>121</v>
      </c>
      <c r="I12" s="19"/>
    </row>
    <row r="13" s="14" customFormat="1" ht="12" spans="1:12">
      <c r="A13" s="23" t="s">
        <v>50</v>
      </c>
      <c r="B13" s="4" t="s">
        <v>18</v>
      </c>
      <c r="C13" s="4" t="s">
        <v>40</v>
      </c>
      <c r="D13" s="4" t="s">
        <v>32</v>
      </c>
      <c r="E13" s="25" t="s">
        <v>122</v>
      </c>
      <c r="F13" s="24">
        <f t="shared" si="1"/>
        <v>78.85</v>
      </c>
      <c r="G13" s="24">
        <v>78.85</v>
      </c>
      <c r="H13" s="6" t="s">
        <v>123</v>
      </c>
      <c r="I13" s="19"/>
      <c r="J13" s="13"/>
      <c r="K13" s="13"/>
      <c r="L13" s="13"/>
    </row>
    <row r="14" s="13" customFormat="1" ht="12" spans="1:12">
      <c r="A14" s="23" t="s">
        <v>54</v>
      </c>
      <c r="B14" s="4" t="s">
        <v>18</v>
      </c>
      <c r="C14" s="4" t="s">
        <v>40</v>
      </c>
      <c r="D14" s="4" t="s">
        <v>32</v>
      </c>
      <c r="E14" s="4" t="s">
        <v>12</v>
      </c>
      <c r="F14" s="24">
        <f t="shared" si="1"/>
        <v>16.28</v>
      </c>
      <c r="G14" s="24">
        <v>16.28</v>
      </c>
      <c r="H14" s="6" t="s">
        <v>124</v>
      </c>
      <c r="I14" s="19"/>
    </row>
    <row r="15" s="13" customFormat="1" ht="24" spans="1:12">
      <c r="A15" s="22" t="s">
        <v>99</v>
      </c>
      <c r="B15" s="4"/>
      <c r="C15" s="4"/>
      <c r="D15" s="4"/>
      <c r="E15" s="4"/>
      <c r="F15" s="21">
        <f>SUM(F16:F16)</f>
        <v>74</v>
      </c>
      <c r="G15" s="21">
        <f>SUM(G16:G16)</f>
        <v>74</v>
      </c>
      <c r="H15" s="6"/>
      <c r="I15" s="19"/>
    </row>
    <row r="16" s="13" customFormat="1" ht="24" spans="1:12">
      <c r="A16" s="23" t="s">
        <v>125</v>
      </c>
      <c r="B16" s="4" t="s">
        <v>18</v>
      </c>
      <c r="C16" s="4" t="s">
        <v>40</v>
      </c>
      <c r="D16" s="4" t="s">
        <v>126</v>
      </c>
      <c r="E16" s="25" t="s">
        <v>127</v>
      </c>
      <c r="F16" s="24">
        <f t="shared" ref="F16:F21" si="2">G16</f>
        <v>74</v>
      </c>
      <c r="G16" s="24">
        <v>74</v>
      </c>
      <c r="H16" s="6" t="s">
        <v>128</v>
      </c>
      <c r="I16" s="19"/>
    </row>
    <row r="17" s="13" customFormat="1" ht="12" spans="1:255">
      <c r="A17" s="22" t="s">
        <v>129</v>
      </c>
      <c r="B17" s="4" t="s">
        <v>12</v>
      </c>
      <c r="C17" s="4" t="s">
        <v>12</v>
      </c>
      <c r="D17" s="4" t="s">
        <v>12</v>
      </c>
      <c r="E17" s="26"/>
      <c r="F17" s="21">
        <f>F18</f>
        <v>0.39</v>
      </c>
      <c r="G17" s="21">
        <f>F17</f>
        <v>0.39</v>
      </c>
      <c r="H17" s="3"/>
      <c r="I17" s="19"/>
    </row>
    <row r="18" s="13" customFormat="1" ht="12" spans="1:255">
      <c r="A18" s="23" t="s">
        <v>65</v>
      </c>
      <c r="B18" s="4" t="s">
        <v>18</v>
      </c>
      <c r="C18" s="4" t="s">
        <v>19</v>
      </c>
      <c r="D18" s="4" t="s">
        <v>12</v>
      </c>
      <c r="E18" s="25" t="s">
        <v>66</v>
      </c>
      <c r="F18" s="24">
        <f t="shared" si="2"/>
        <v>0.39</v>
      </c>
      <c r="G18" s="24">
        <v>0.39</v>
      </c>
      <c r="H18" s="6" t="s">
        <v>67</v>
      </c>
      <c r="I18" s="19"/>
    </row>
    <row r="19" s="13" customFormat="1" ht="12" spans="1:255">
      <c r="A19" s="3" t="s">
        <v>130</v>
      </c>
      <c r="B19" s="4" t="s">
        <v>12</v>
      </c>
      <c r="C19" s="4" t="s">
        <v>12</v>
      </c>
      <c r="D19" s="4" t="s">
        <v>12</v>
      </c>
      <c r="E19" s="4"/>
      <c r="F19" s="21">
        <f>SUM(F20:F20)</f>
        <v>38.12</v>
      </c>
      <c r="G19" s="21">
        <f>SUM(G20:G20)</f>
        <v>38.12</v>
      </c>
      <c r="H19" s="6"/>
      <c r="I19" s="19"/>
    </row>
    <row r="20" s="12" customFormat="1" ht="14.25" spans="1:255">
      <c r="A20" s="6" t="s">
        <v>69</v>
      </c>
      <c r="B20" s="4" t="s">
        <v>18</v>
      </c>
      <c r="C20" s="4" t="s">
        <v>19</v>
      </c>
      <c r="D20" s="4" t="s">
        <v>12</v>
      </c>
      <c r="E20" s="4" t="s">
        <v>12</v>
      </c>
      <c r="F20" s="24">
        <f t="shared" si="2"/>
        <v>38.12</v>
      </c>
      <c r="G20" s="24">
        <v>38.12</v>
      </c>
      <c r="H20" s="6" t="s">
        <v>70</v>
      </c>
      <c r="I20" s="19"/>
      <c r="J20" s="13"/>
      <c r="K20" s="13"/>
      <c r="L20" s="13"/>
      <c r="IU20" s="15"/>
    </row>
    <row r="21" s="12" customFormat="1" ht="48" spans="1:255">
      <c r="A21" s="22" t="s">
        <v>131</v>
      </c>
      <c r="B21" s="4" t="s">
        <v>12</v>
      </c>
      <c r="C21" s="4" t="s">
        <v>12</v>
      </c>
      <c r="D21" s="4" t="s">
        <v>12</v>
      </c>
      <c r="E21" s="4" t="s">
        <v>12</v>
      </c>
      <c r="F21" s="21">
        <f t="shared" si="2"/>
        <v>9.57</v>
      </c>
      <c r="G21" s="21">
        <v>9.57</v>
      </c>
      <c r="H21" s="6" t="s">
        <v>132</v>
      </c>
      <c r="I21" s="19"/>
      <c r="J21" s="13"/>
      <c r="K21" s="13"/>
      <c r="L21" s="13"/>
      <c r="IU21" s="15"/>
    </row>
    <row r="22" s="15" customFormat="1" ht="33.75" spans="1:255">
      <c r="A22" s="3" t="s">
        <v>133</v>
      </c>
      <c r="B22" s="4" t="s">
        <v>12</v>
      </c>
      <c r="C22" s="4" t="s">
        <v>12</v>
      </c>
      <c r="D22" s="4" t="s">
        <v>12</v>
      </c>
      <c r="E22" s="4" t="s">
        <v>12</v>
      </c>
      <c r="F22" s="21">
        <f>[1]表2!D13/10000</f>
        <v>38.085</v>
      </c>
      <c r="G22" s="21">
        <v>38.09</v>
      </c>
      <c r="H22" s="27" t="s">
        <v>74</v>
      </c>
      <c r="I22" s="19"/>
      <c r="J22" s="13"/>
      <c r="K22" s="13"/>
      <c r="L22" s="13"/>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row>
    <row r="23" s="15" customFormat="1" ht="33.75" spans="1:255">
      <c r="A23" s="3" t="s">
        <v>134</v>
      </c>
      <c r="B23" s="4" t="s">
        <v>12</v>
      </c>
      <c r="C23" s="4" t="s">
        <v>12</v>
      </c>
      <c r="D23" s="4" t="s">
        <v>12</v>
      </c>
      <c r="E23" s="4" t="s">
        <v>12</v>
      </c>
      <c r="F23" s="21">
        <f>[1]表2!D14/10000</f>
        <v>15.234</v>
      </c>
      <c r="G23" s="21">
        <v>15.23</v>
      </c>
      <c r="H23" s="27" t="s">
        <v>76</v>
      </c>
      <c r="I23" s="19"/>
      <c r="J23" s="13"/>
      <c r="K23" s="13"/>
      <c r="L23" s="13"/>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row>
    <row r="24" s="15" customFormat="1" ht="33.75" spans="1:255">
      <c r="A24" s="3" t="s">
        <v>135</v>
      </c>
      <c r="B24" s="4" t="s">
        <v>12</v>
      </c>
      <c r="C24" s="4" t="s">
        <v>12</v>
      </c>
      <c r="D24" s="4" t="s">
        <v>12</v>
      </c>
      <c r="E24" s="4" t="s">
        <v>12</v>
      </c>
      <c r="F24" s="21">
        <f>[1]表2!D15/10000</f>
        <v>22.851</v>
      </c>
      <c r="G24" s="21">
        <v>22.85</v>
      </c>
      <c r="H24" s="27" t="s">
        <v>78</v>
      </c>
      <c r="I24" s="19"/>
      <c r="J24" s="13"/>
      <c r="K24" s="13"/>
      <c r="L24" s="13"/>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row>
    <row r="25" s="15" customFormat="1" customHeight="1" spans="1:255">
      <c r="A25" s="12"/>
      <c r="B25" s="12"/>
      <c r="C25" s="12"/>
      <c r="D25" s="12"/>
      <c r="E25" s="12"/>
      <c r="F25" s="12"/>
      <c r="G25" s="12"/>
      <c r="H25" s="12"/>
      <c r="I25" s="12"/>
      <c r="J25" s="13"/>
      <c r="K25" s="13"/>
      <c r="L25" s="13"/>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row>
    <row r="26" s="15" customFormat="1" customHeight="1" spans="1:255">
      <c r="A26" s="12"/>
      <c r="B26" s="12"/>
      <c r="C26" s="12"/>
      <c r="D26" s="12"/>
      <c r="E26" s="12"/>
      <c r="F26" s="12"/>
      <c r="G26" s="12"/>
      <c r="H26" s="12"/>
      <c r="I26" s="12"/>
      <c r="J26" s="13"/>
      <c r="K26" s="13"/>
      <c r="L26" s="13"/>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row>
    <row r="27" s="15" customFormat="1" customHeight="1" spans="1:255">
      <c r="A27" s="12"/>
      <c r="B27" s="12"/>
      <c r="C27" s="12"/>
      <c r="D27" s="12"/>
      <c r="E27" s="12"/>
      <c r="F27" s="12"/>
      <c r="G27" s="12"/>
      <c r="H27" s="12"/>
      <c r="I27" s="12"/>
      <c r="J27" s="13"/>
      <c r="K27" s="13"/>
      <c r="L27" s="13"/>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row>
    <row r="28" s="15" customFormat="1" customHeight="1" spans="1:255">
      <c r="A28" s="12"/>
      <c r="B28" s="12"/>
      <c r="C28" s="12"/>
      <c r="D28" s="12"/>
      <c r="E28" s="12"/>
      <c r="F28" s="12"/>
      <c r="G28" s="12"/>
      <c r="H28" s="12"/>
      <c r="I28" s="12"/>
      <c r="J28" s="13"/>
      <c r="K28" s="13"/>
      <c r="L28" s="13"/>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row>
    <row r="29" s="15" customFormat="1" customHeight="1" spans="1:255">
      <c r="A29" s="12"/>
      <c r="B29" s="12"/>
      <c r="C29" s="12"/>
      <c r="D29" s="12"/>
      <c r="E29" s="12"/>
      <c r="F29" s="12"/>
      <c r="G29" s="12"/>
      <c r="H29" s="12"/>
      <c r="I29" s="12"/>
      <c r="J29" s="13"/>
      <c r="K29" s="13"/>
      <c r="L29" s="13"/>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row>
    <row r="30" s="15" customFormat="1" customHeight="1" spans="1:255">
      <c r="A30" s="12"/>
      <c r="B30" s="12"/>
      <c r="C30" s="12"/>
      <c r="D30" s="12"/>
      <c r="E30" s="12"/>
      <c r="F30" s="12"/>
      <c r="G30" s="12"/>
      <c r="H30" s="12"/>
      <c r="I30" s="12"/>
      <c r="J30" s="13"/>
      <c r="K30" s="13"/>
      <c r="L30" s="13"/>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row>
    <row r="31" s="15" customFormat="1" customHeight="1" spans="1:255">
      <c r="A31" s="12"/>
      <c r="B31" s="12"/>
      <c r="C31" s="12"/>
      <c r="D31" s="12"/>
      <c r="E31" s="12"/>
      <c r="F31" s="12"/>
      <c r="G31" s="12"/>
      <c r="H31" s="12"/>
      <c r="I31" s="12"/>
      <c r="J31" s="13"/>
      <c r="K31" s="13"/>
      <c r="L31" s="13"/>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row>
  </sheetData>
  <mergeCells count="10">
    <mergeCell ref="A1:I1"/>
    <mergeCell ref="F2:G2"/>
    <mergeCell ref="A2:A3"/>
    <mergeCell ref="B2:B3"/>
    <mergeCell ref="C2:C3"/>
    <mergeCell ref="D2:D3"/>
    <mergeCell ref="E2:E3"/>
    <mergeCell ref="H2:H3"/>
    <mergeCell ref="I2:I3"/>
    <mergeCell ref="I4:I2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J7" sqref="J7"/>
    </sheetView>
  </sheetViews>
  <sheetFormatPr defaultColWidth="9" defaultRowHeight="13.5"/>
  <cols>
    <col min="1" max="1" width="28" customWidth="1"/>
    <col min="2" max="2" width="8.75" customWidth="1"/>
    <col min="3" max="3" width="8" customWidth="1"/>
    <col min="4" max="4" width="7.125" customWidth="1"/>
    <col min="5" max="5" width="8.25" customWidth="1"/>
    <col min="6" max="7" width="7.5" customWidth="1"/>
    <col min="8" max="8" width="25.125" customWidth="1"/>
    <col min="9" max="9" width="22.125" customWidth="1"/>
  </cols>
  <sheetData>
    <row r="1" ht="33" customHeight="1" spans="1:9">
      <c r="A1" s="1" t="s">
        <v>136</v>
      </c>
      <c r="B1" s="1"/>
      <c r="C1" s="1"/>
      <c r="D1" s="1"/>
      <c r="E1" s="1"/>
      <c r="F1" s="1"/>
      <c r="G1" s="1"/>
      <c r="H1" s="1"/>
      <c r="I1" s="1"/>
    </row>
    <row r="2" spans="1:9">
      <c r="A2" s="2" t="s">
        <v>1</v>
      </c>
      <c r="B2" s="2" t="s">
        <v>137</v>
      </c>
      <c r="C2" s="2" t="s">
        <v>138</v>
      </c>
      <c r="D2" s="2" t="s">
        <v>4</v>
      </c>
      <c r="E2" s="2" t="s">
        <v>5</v>
      </c>
      <c r="F2" s="2" t="s">
        <v>6</v>
      </c>
      <c r="G2" s="2"/>
      <c r="H2" s="2" t="s">
        <v>7</v>
      </c>
      <c r="I2" s="2" t="s">
        <v>8</v>
      </c>
    </row>
    <row r="3" spans="1:9">
      <c r="A3" s="2"/>
      <c r="B3" s="2"/>
      <c r="C3" s="2"/>
      <c r="D3" s="2"/>
      <c r="E3" s="2"/>
      <c r="F3" s="2" t="s">
        <v>9</v>
      </c>
      <c r="G3" s="2" t="s">
        <v>10</v>
      </c>
      <c r="H3" s="2"/>
      <c r="I3" s="2"/>
    </row>
    <row r="4" spans="1:9">
      <c r="A4" s="2"/>
      <c r="B4" s="2"/>
      <c r="C4" s="2"/>
      <c r="D4" s="2"/>
      <c r="E4" s="2"/>
      <c r="F4" s="2"/>
      <c r="G4" s="2"/>
      <c r="H4" s="2"/>
      <c r="I4" s="2"/>
    </row>
    <row r="5" spans="1:9">
      <c r="A5" s="3" t="s">
        <v>11</v>
      </c>
      <c r="B5" s="4" t="s">
        <v>12</v>
      </c>
      <c r="C5" s="4" t="s">
        <v>12</v>
      </c>
      <c r="D5" s="4" t="s">
        <v>12</v>
      </c>
      <c r="E5" s="4">
        <v>3000</v>
      </c>
      <c r="F5" s="5">
        <f>F8+F17+F20+F22+F24+F13+F6</f>
        <v>900</v>
      </c>
      <c r="G5" s="5">
        <f t="shared" ref="G5:G27" si="0">F5</f>
        <v>900</v>
      </c>
      <c r="H5" s="6"/>
      <c r="I5" s="6" t="s">
        <v>139</v>
      </c>
    </row>
    <row r="6" spans="1:9">
      <c r="A6" s="7" t="s">
        <v>140</v>
      </c>
      <c r="B6" s="4"/>
      <c r="C6" s="4"/>
      <c r="D6" s="4"/>
      <c r="E6" s="4"/>
      <c r="F6" s="5">
        <f>F7</f>
        <v>45</v>
      </c>
      <c r="G6" s="5">
        <f t="shared" si="0"/>
        <v>45</v>
      </c>
      <c r="H6" s="8"/>
      <c r="I6" s="6"/>
    </row>
    <row r="7" spans="1:9">
      <c r="A7" s="9" t="s">
        <v>141</v>
      </c>
      <c r="B7" s="4"/>
      <c r="C7" s="4"/>
      <c r="D7" s="4"/>
      <c r="E7" s="4"/>
      <c r="F7" s="5">
        <v>45</v>
      </c>
      <c r="G7" s="5">
        <f t="shared" si="0"/>
        <v>45</v>
      </c>
      <c r="H7" s="9" t="s">
        <v>70</v>
      </c>
      <c r="I7" s="6"/>
    </row>
    <row r="8" spans="1:9">
      <c r="A8" s="3" t="s">
        <v>142</v>
      </c>
      <c r="B8" s="4" t="s">
        <v>12</v>
      </c>
      <c r="C8" s="4" t="s">
        <v>12</v>
      </c>
      <c r="D8" s="4" t="s">
        <v>12</v>
      </c>
      <c r="E8" s="4" t="s">
        <v>12</v>
      </c>
      <c r="F8" s="5">
        <f>SUM(F9:F12)</f>
        <v>148.78</v>
      </c>
      <c r="G8" s="5">
        <f t="shared" si="0"/>
        <v>148.78</v>
      </c>
      <c r="H8" s="6"/>
      <c r="I8" s="6"/>
    </row>
    <row r="9" spans="1:9">
      <c r="A9" s="6" t="s">
        <v>143</v>
      </c>
      <c r="B9" s="4" t="s">
        <v>18</v>
      </c>
      <c r="C9" s="10" t="s">
        <v>144</v>
      </c>
      <c r="D9" s="4" t="s">
        <v>27</v>
      </c>
      <c r="E9" s="4" t="s">
        <v>66</v>
      </c>
      <c r="F9" s="5">
        <v>2.6</v>
      </c>
      <c r="G9" s="5">
        <f t="shared" si="0"/>
        <v>2.6</v>
      </c>
      <c r="H9" s="8" t="s">
        <v>145</v>
      </c>
      <c r="I9" s="6"/>
    </row>
    <row r="10" spans="1:9">
      <c r="A10" s="6" t="s">
        <v>146</v>
      </c>
      <c r="B10" s="4" t="s">
        <v>18</v>
      </c>
      <c r="C10" s="10" t="s">
        <v>31</v>
      </c>
      <c r="D10" s="4" t="s">
        <v>32</v>
      </c>
      <c r="E10" s="4" t="s">
        <v>147</v>
      </c>
      <c r="F10" s="5">
        <v>130.16</v>
      </c>
      <c r="G10" s="5">
        <f t="shared" si="0"/>
        <v>130.16</v>
      </c>
      <c r="H10" s="6" t="s">
        <v>148</v>
      </c>
      <c r="I10" s="6"/>
    </row>
    <row r="11" spans="1:9">
      <c r="A11" s="9" t="s">
        <v>149</v>
      </c>
      <c r="B11" s="4" t="s">
        <v>18</v>
      </c>
      <c r="C11" s="4" t="s">
        <v>19</v>
      </c>
      <c r="D11" s="4" t="s">
        <v>150</v>
      </c>
      <c r="E11" s="4" t="s">
        <v>151</v>
      </c>
      <c r="F11" s="5">
        <v>11.4</v>
      </c>
      <c r="G11" s="5">
        <f t="shared" si="0"/>
        <v>11.4</v>
      </c>
      <c r="H11" s="6" t="s">
        <v>152</v>
      </c>
      <c r="I11" s="6"/>
    </row>
    <row r="12" ht="24" spans="1:9">
      <c r="A12" s="9" t="s">
        <v>153</v>
      </c>
      <c r="B12" s="4" t="s">
        <v>18</v>
      </c>
      <c r="C12" s="4" t="s">
        <v>12</v>
      </c>
      <c r="D12" s="4" t="s">
        <v>12</v>
      </c>
      <c r="E12" s="4" t="s">
        <v>12</v>
      </c>
      <c r="F12" s="5">
        <v>4.62</v>
      </c>
      <c r="G12" s="5">
        <f t="shared" si="0"/>
        <v>4.62</v>
      </c>
      <c r="H12" s="6" t="s">
        <v>154</v>
      </c>
      <c r="I12" s="6"/>
    </row>
    <row r="13" spans="1:9">
      <c r="A13" s="3" t="s">
        <v>46</v>
      </c>
      <c r="B13" s="4" t="s">
        <v>12</v>
      </c>
      <c r="C13" s="4" t="s">
        <v>12</v>
      </c>
      <c r="D13" s="4" t="s">
        <v>12</v>
      </c>
      <c r="E13" s="4" t="s">
        <v>12</v>
      </c>
      <c r="F13" s="5">
        <f>F14+F16+F15</f>
        <v>327.21</v>
      </c>
      <c r="G13" s="5">
        <f t="shared" si="0"/>
        <v>327.21</v>
      </c>
      <c r="H13" s="6"/>
      <c r="I13" s="6"/>
    </row>
    <row r="14" spans="1:9">
      <c r="A14" s="6" t="s">
        <v>47</v>
      </c>
      <c r="B14" s="4" t="s">
        <v>18</v>
      </c>
      <c r="C14" s="4" t="s">
        <v>40</v>
      </c>
      <c r="D14" s="4" t="s">
        <v>32</v>
      </c>
      <c r="E14" s="4" t="s">
        <v>155</v>
      </c>
      <c r="F14" s="5">
        <v>253.82</v>
      </c>
      <c r="G14" s="5">
        <f t="shared" si="0"/>
        <v>253.82</v>
      </c>
      <c r="H14" s="6" t="s">
        <v>156</v>
      </c>
      <c r="I14" s="6"/>
    </row>
    <row r="15" spans="1:9">
      <c r="A15" s="6" t="s">
        <v>50</v>
      </c>
      <c r="B15" s="4" t="s">
        <v>18</v>
      </c>
      <c r="C15" s="4" t="s">
        <v>40</v>
      </c>
      <c r="D15" s="4" t="s">
        <v>32</v>
      </c>
      <c r="E15" s="4" t="s">
        <v>157</v>
      </c>
      <c r="F15" s="5">
        <v>49.13</v>
      </c>
      <c r="G15" s="5">
        <f t="shared" si="0"/>
        <v>49.13</v>
      </c>
      <c r="H15" s="6" t="s">
        <v>158</v>
      </c>
      <c r="I15" s="6"/>
    </row>
    <row r="16" ht="24" spans="1:9">
      <c r="A16" s="6" t="s">
        <v>54</v>
      </c>
      <c r="B16" s="4" t="s">
        <v>18</v>
      </c>
      <c r="C16" s="4" t="s">
        <v>12</v>
      </c>
      <c r="D16" s="4" t="s">
        <v>12</v>
      </c>
      <c r="E16" s="4" t="s">
        <v>12</v>
      </c>
      <c r="F16" s="5">
        <v>24.26</v>
      </c>
      <c r="G16" s="5">
        <f t="shared" si="0"/>
        <v>24.26</v>
      </c>
      <c r="H16" s="6" t="s">
        <v>159</v>
      </c>
      <c r="I16" s="6"/>
    </row>
    <row r="17" spans="1:9">
      <c r="A17" s="3" t="s">
        <v>56</v>
      </c>
      <c r="B17" s="4"/>
      <c r="C17" s="4"/>
      <c r="D17" s="4"/>
      <c r="E17" s="4"/>
      <c r="F17" s="5">
        <f>F18+F19</f>
        <v>276.58</v>
      </c>
      <c r="G17" s="5">
        <f t="shared" si="0"/>
        <v>276.58</v>
      </c>
      <c r="H17" s="6"/>
      <c r="I17" s="6"/>
    </row>
    <row r="18" spans="1:9">
      <c r="A18" s="6" t="s">
        <v>160</v>
      </c>
      <c r="B18" s="4" t="s">
        <v>18</v>
      </c>
      <c r="C18" s="4" t="s">
        <v>19</v>
      </c>
      <c r="D18" s="4" t="s">
        <v>27</v>
      </c>
      <c r="E18" s="4" t="s">
        <v>161</v>
      </c>
      <c r="F18" s="5">
        <v>190.71</v>
      </c>
      <c r="G18" s="5">
        <f t="shared" si="0"/>
        <v>190.71</v>
      </c>
      <c r="H18" s="6" t="s">
        <v>162</v>
      </c>
      <c r="I18" s="6"/>
    </row>
    <row r="19" spans="1:9">
      <c r="A19" s="6" t="s">
        <v>163</v>
      </c>
      <c r="B19" s="4" t="s">
        <v>18</v>
      </c>
      <c r="C19" s="4" t="s">
        <v>40</v>
      </c>
      <c r="D19" s="4" t="s">
        <v>32</v>
      </c>
      <c r="E19" s="4" t="s">
        <v>164</v>
      </c>
      <c r="F19" s="5">
        <v>85.87</v>
      </c>
      <c r="G19" s="5">
        <f t="shared" si="0"/>
        <v>85.87</v>
      </c>
      <c r="H19" s="6" t="s">
        <v>165</v>
      </c>
      <c r="I19" s="6"/>
    </row>
    <row r="20" spans="1:9">
      <c r="A20" s="3" t="s">
        <v>64</v>
      </c>
      <c r="B20" s="4"/>
      <c r="C20" s="4"/>
      <c r="D20" s="4"/>
      <c r="E20" s="4"/>
      <c r="F20" s="5">
        <f>F21</f>
        <v>0.46</v>
      </c>
      <c r="G20" s="5">
        <f t="shared" si="0"/>
        <v>0.46</v>
      </c>
      <c r="H20" s="6"/>
      <c r="I20" s="6"/>
    </row>
    <row r="21" spans="1:9">
      <c r="A21" s="6" t="s">
        <v>166</v>
      </c>
      <c r="B21" s="4" t="s">
        <v>18</v>
      </c>
      <c r="C21" s="4" t="s">
        <v>19</v>
      </c>
      <c r="D21" s="4" t="s">
        <v>32</v>
      </c>
      <c r="E21" s="4" t="s">
        <v>66</v>
      </c>
      <c r="F21" s="5">
        <v>0.46</v>
      </c>
      <c r="G21" s="5">
        <f t="shared" si="0"/>
        <v>0.46</v>
      </c>
      <c r="H21" s="6" t="s">
        <v>167</v>
      </c>
      <c r="I21" s="6"/>
    </row>
    <row r="22" spans="1:9">
      <c r="A22" s="3" t="s">
        <v>131</v>
      </c>
      <c r="B22" s="4"/>
      <c r="C22" s="4"/>
      <c r="D22" s="4"/>
      <c r="E22" s="4"/>
      <c r="F22" s="5">
        <f>F23</f>
        <v>11.97</v>
      </c>
      <c r="G22" s="5">
        <f t="shared" si="0"/>
        <v>11.97</v>
      </c>
      <c r="H22" s="6"/>
      <c r="I22" s="6"/>
    </row>
    <row r="23" spans="1:9">
      <c r="A23" s="6" t="s">
        <v>168</v>
      </c>
      <c r="B23" s="4"/>
      <c r="C23" s="4"/>
      <c r="D23" s="4"/>
      <c r="E23" s="4"/>
      <c r="F23" s="5">
        <v>11.97</v>
      </c>
      <c r="G23" s="5">
        <f t="shared" si="0"/>
        <v>11.97</v>
      </c>
      <c r="H23" s="6" t="s">
        <v>169</v>
      </c>
      <c r="I23" s="6"/>
    </row>
    <row r="24" spans="1:9">
      <c r="A24" s="11" t="s">
        <v>170</v>
      </c>
      <c r="B24" s="4"/>
      <c r="C24" s="4"/>
      <c r="D24" s="4"/>
      <c r="E24" s="4"/>
      <c r="F24" s="5">
        <f>SUM(F25:F27)</f>
        <v>90</v>
      </c>
      <c r="G24" s="5">
        <f t="shared" si="0"/>
        <v>90</v>
      </c>
      <c r="H24" s="6"/>
      <c r="I24" s="6"/>
    </row>
    <row r="25" spans="1:9">
      <c r="A25" s="6" t="s">
        <v>171</v>
      </c>
      <c r="B25" s="4" t="s">
        <v>12</v>
      </c>
      <c r="C25" s="4" t="s">
        <v>12</v>
      </c>
      <c r="D25" s="4" t="s">
        <v>12</v>
      </c>
      <c r="E25" s="4" t="s">
        <v>12</v>
      </c>
      <c r="F25" s="5">
        <v>45</v>
      </c>
      <c r="G25" s="5">
        <f t="shared" si="0"/>
        <v>45</v>
      </c>
      <c r="H25" s="6" t="s">
        <v>172</v>
      </c>
      <c r="I25" s="6"/>
    </row>
    <row r="26" spans="1:9">
      <c r="A26" s="6" t="s">
        <v>173</v>
      </c>
      <c r="B26" s="4" t="s">
        <v>12</v>
      </c>
      <c r="C26" s="4" t="s">
        <v>12</v>
      </c>
      <c r="D26" s="4" t="s">
        <v>12</v>
      </c>
      <c r="E26" s="4" t="s">
        <v>12</v>
      </c>
      <c r="F26" s="5">
        <v>18</v>
      </c>
      <c r="G26" s="5">
        <f t="shared" si="0"/>
        <v>18</v>
      </c>
      <c r="H26" s="6" t="s">
        <v>174</v>
      </c>
      <c r="I26" s="6"/>
    </row>
    <row r="27" spans="1:9">
      <c r="A27" s="6" t="s">
        <v>175</v>
      </c>
      <c r="B27" s="4" t="s">
        <v>12</v>
      </c>
      <c r="C27" s="4" t="s">
        <v>12</v>
      </c>
      <c r="D27" s="4" t="s">
        <v>12</v>
      </c>
      <c r="E27" s="4" t="s">
        <v>12</v>
      </c>
      <c r="F27" s="5">
        <v>27</v>
      </c>
      <c r="G27" s="5">
        <f t="shared" si="0"/>
        <v>27</v>
      </c>
      <c r="H27" s="6" t="s">
        <v>176</v>
      </c>
      <c r="I27" s="6"/>
    </row>
  </sheetData>
  <mergeCells count="12">
    <mergeCell ref="A1:I1"/>
    <mergeCell ref="F2:G2"/>
    <mergeCell ref="A2:A4"/>
    <mergeCell ref="B2:B4"/>
    <mergeCell ref="C2:C4"/>
    <mergeCell ref="D2:D4"/>
    <mergeCell ref="E2:E4"/>
    <mergeCell ref="F3:F4"/>
    <mergeCell ref="G3:G4"/>
    <mergeCell ref="H2:H4"/>
    <mergeCell ref="I2:I4"/>
    <mergeCell ref="I5:I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枫溪乡</vt:lpstr>
      <vt:lpstr>城关乡</vt:lpstr>
      <vt:lpstr>盖洋镇</vt:lpstr>
      <vt:lpstr>夏阳乡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游天鹏</cp:lastModifiedBy>
  <dcterms:created xsi:type="dcterms:W3CDTF">2023-11-07T01:31:00Z</dcterms:created>
  <dcterms:modified xsi:type="dcterms:W3CDTF">2025-12-12T11:43:03Z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728F65B276DC4DCCB66F456109E0B1FB_13</vt:lpwstr>
  </property>
  <property fmtid="{D5CDD505-2E9C-101B-9397-08002B2CF9AE}" pid="3" name="KSOProductBuildVer">
    <vt:lpwstr>2052-12.1.0.24034</vt:lpwstr>
  </property>
  <property fmtid="{D5CDD505-2E9C-101B-9397-08002B2CF9AE}" pid="4" name="CalculationRule">
    <vt:i4>0</vt:i4>
  </property>
</Properties>
</file>